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0" yWindow="-20" windowWidth="10920" windowHeight="10080" tabRatio="623" activeTab="2"/>
  </bookViews>
  <sheets>
    <sheet name="工事計画書" sheetId="8" r:id="rId1"/>
    <sheet name="経費区分別内訳" sheetId="6" r:id="rId2"/>
    <sheet name="助成事業変更内容【若女】" sheetId="7" r:id="rId3"/>
    <sheet name="助成事業変更内容【商店街】" sheetId="10" r:id="rId4"/>
  </sheets>
  <definedNames>
    <definedName name="_xlnm.Print_Area" localSheetId="1">経費区分別内訳!$A$1:$J$30</definedName>
    <definedName name="_xlnm.Print_Area" localSheetId="0">工事計画書!$A$1:$H$24</definedName>
    <definedName name="_xlnm.Print_Area" localSheetId="2">助成事業変更内容【若女】!$A$1:$J$30</definedName>
    <definedName name="_xlnm.Print_Area" localSheetId="3">助成事業変更内容【商店街】!$A$1:$J$30</definedName>
  </definedNames>
  <calcPr calcId="162913"/>
</workbook>
</file>

<file path=xl/calcChain.xml><?xml version="1.0" encoding="utf-8"?>
<calcChain xmlns="http://schemas.openxmlformats.org/spreadsheetml/2006/main">
  <c r="G15" i="10" l="1"/>
  <c r="H16" i="10"/>
  <c r="H18" i="10"/>
  <c r="H19" i="10"/>
  <c r="H20" i="10"/>
  <c r="H21" i="10"/>
  <c r="H22" i="10"/>
  <c r="H16" i="7"/>
  <c r="H22" i="7"/>
  <c r="H20" i="7"/>
  <c r="H19" i="7"/>
  <c r="H18" i="7"/>
  <c r="H26" i="7"/>
  <c r="H26" i="10"/>
  <c r="H24" i="10"/>
  <c r="H25" i="10" l="1"/>
  <c r="H25" i="7"/>
  <c r="H27" i="7" s="1"/>
  <c r="I32" i="6" l="1"/>
  <c r="H32" i="6"/>
  <c r="G16" i="10" l="1"/>
  <c r="F26" i="7"/>
  <c r="H21" i="7"/>
  <c r="H23" i="7"/>
  <c r="H23" i="10"/>
  <c r="H24" i="7" l="1"/>
  <c r="H26" i="6" l="1"/>
  <c r="I26" i="6" l="1"/>
  <c r="G19" i="7"/>
  <c r="G24" i="10"/>
  <c r="F24" i="10"/>
  <c r="F24" i="7"/>
  <c r="G24" i="7"/>
  <c r="F16" i="10" l="1"/>
  <c r="F26" i="10" s="1"/>
  <c r="G26" i="10" l="1"/>
  <c r="F16" i="7"/>
  <c r="H27" i="6"/>
  <c r="G21" i="10" s="1"/>
  <c r="G21" i="7" l="1"/>
  <c r="I27" i="6"/>
  <c r="F21" i="10" s="1"/>
  <c r="F21" i="7" l="1"/>
  <c r="G16" i="7"/>
  <c r="H28" i="6"/>
  <c r="G23" i="10" s="1"/>
  <c r="G19" i="10"/>
  <c r="H20" i="6"/>
  <c r="I20" i="6" s="1"/>
  <c r="H19" i="6"/>
  <c r="H21" i="6" s="1"/>
  <c r="H18" i="6"/>
  <c r="I18" i="6" s="1"/>
  <c r="H16" i="6"/>
  <c r="I16" i="6" s="1"/>
  <c r="H15" i="6"/>
  <c r="I15" i="6" s="1"/>
  <c r="H14" i="6"/>
  <c r="I14" i="6" s="1"/>
  <c r="H12" i="6"/>
  <c r="I12" i="6" s="1"/>
  <c r="H11" i="6"/>
  <c r="I11" i="6" s="1"/>
  <c r="H10" i="6"/>
  <c r="G15" i="7" l="1"/>
  <c r="G26" i="7"/>
  <c r="I19" i="6"/>
  <c r="I21" i="6" s="1"/>
  <c r="F15" i="7" s="1"/>
  <c r="G25" i="10"/>
  <c r="H13" i="6"/>
  <c r="G11" i="7" s="1"/>
  <c r="I17" i="6"/>
  <c r="F13" i="7" s="1"/>
  <c r="H17" i="6"/>
  <c r="G13" i="7" s="1"/>
  <c r="I10" i="6"/>
  <c r="G23" i="7"/>
  <c r="I28" i="6"/>
  <c r="F23" i="10" s="1"/>
  <c r="H29" i="6"/>
  <c r="F15" i="10" l="1"/>
  <c r="F13" i="10"/>
  <c r="I13" i="6"/>
  <c r="I22" i="6" s="1"/>
  <c r="G13" i="10"/>
  <c r="G25" i="7"/>
  <c r="G11" i="10"/>
  <c r="H22" i="6"/>
  <c r="I29" i="6"/>
  <c r="F19" i="10"/>
  <c r="F25" i="10" s="1"/>
  <c r="F23" i="7"/>
  <c r="F19" i="7"/>
  <c r="G17" i="7"/>
  <c r="H17" i="7" s="1"/>
  <c r="G17" i="10" l="1"/>
  <c r="H17" i="10" s="1"/>
  <c r="H27" i="10" s="1"/>
  <c r="F25" i="7"/>
  <c r="F11" i="10"/>
  <c r="F17" i="10" s="1"/>
  <c r="F27" i="10" s="1"/>
  <c r="F11" i="7"/>
  <c r="F17" i="7" s="1"/>
  <c r="G27" i="10" l="1"/>
  <c r="F27" i="7"/>
  <c r="G27" i="7"/>
</calcChain>
</file>

<file path=xl/sharedStrings.xml><?xml version="1.0" encoding="utf-8"?>
<sst xmlns="http://schemas.openxmlformats.org/spreadsheetml/2006/main" count="172" uniqueCount="85">
  <si>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</si>
  <si>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</si>
  <si>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</si>
  <si>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</si>
  <si>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</si>
  <si>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</si>
  <si>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</si>
  <si>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</si>
  <si>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</si>
  <si>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</si>
  <si>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</si>
  <si>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</si>
  <si>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（付　　表）</t>
    <rPh sb="1" eb="2">
      <t>ヅケ</t>
    </rPh>
    <rPh sb="4" eb="5">
      <t>ヒョウ</t>
    </rPh>
    <phoneticPr fontId="2"/>
  </si>
  <si>
    <t>店舗新装・改装工事費</t>
    <rPh sb="0" eb="2">
      <t>テンポ</t>
    </rPh>
    <rPh sb="2" eb="4">
      <t>シンソウ</t>
    </rPh>
    <rPh sb="5" eb="7">
      <t>カイソウ</t>
    </rPh>
    <rPh sb="7" eb="10">
      <t>コウジヒ</t>
    </rPh>
    <phoneticPr fontId="2"/>
  </si>
  <si>
    <t>宣伝・広告費</t>
    <rPh sb="0" eb="2">
      <t>センデン</t>
    </rPh>
    <rPh sb="3" eb="6">
      <t>コウコクヒ</t>
    </rPh>
    <phoneticPr fontId="2"/>
  </si>
  <si>
    <t>経費項目</t>
    <rPh sb="0" eb="2">
      <t>ケイヒ</t>
    </rPh>
    <rPh sb="2" eb="4">
      <t>コウモク</t>
    </rPh>
    <phoneticPr fontId="2"/>
  </si>
  <si>
    <t>数量</t>
    <rPh sb="0" eb="2">
      <t>スウリョウ</t>
    </rPh>
    <phoneticPr fontId="2"/>
  </si>
  <si>
    <t>小　　計</t>
    <rPh sb="0" eb="1">
      <t>ショウ</t>
    </rPh>
    <rPh sb="3" eb="4">
      <t>ケイ</t>
    </rPh>
    <phoneticPr fontId="2"/>
  </si>
  <si>
    <t>設備・備品購入費</t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</si>
  <si>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</si>
  <si>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</si>
  <si>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</si>
  <si>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月数</t>
    <rPh sb="0" eb="2">
      <t>ツキスウ</t>
    </rPh>
    <phoneticPr fontId="2"/>
  </si>
  <si>
    <t>店舗賃借料</t>
    <phoneticPr fontId="2"/>
  </si>
  <si>
    <t>事業所整備費</t>
    <rPh sb="0" eb="3">
      <t>ジギョウショ</t>
    </rPh>
    <rPh sb="3" eb="5">
      <t>セイビ</t>
    </rPh>
    <rPh sb="5" eb="6">
      <t>ヒ</t>
    </rPh>
    <phoneticPr fontId="2"/>
  </si>
  <si>
    <t>（１）　事業所整備費</t>
    <rPh sb="4" eb="7">
      <t>ジギョウショ</t>
    </rPh>
    <rPh sb="7" eb="9">
      <t>セイビ</t>
    </rPh>
    <rPh sb="9" eb="10">
      <t>ヒ</t>
    </rPh>
    <phoneticPr fontId="2"/>
  </si>
  <si>
    <t>＜工事計画書＞</t>
    <rPh sb="1" eb="3">
      <t>コウジ</t>
    </rPh>
    <rPh sb="3" eb="6">
      <t>ケイカクショ</t>
    </rPh>
    <phoneticPr fontId="2"/>
  </si>
  <si>
    <t>代表者名</t>
    <rPh sb="0" eb="3">
      <t>ダイヒョウシャ</t>
    </rPh>
    <rPh sb="3" eb="4">
      <t>メイ</t>
    </rPh>
    <phoneticPr fontId="2"/>
  </si>
  <si>
    <t>電　　話</t>
    <rPh sb="0" eb="1">
      <t>デン</t>
    </rPh>
    <rPh sb="3" eb="4">
      <t>ハナシ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</si>
  <si>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</si>
  <si>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</si>
  <si>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3">
      <t>タントウシャ</t>
    </rPh>
    <rPh sb="3" eb="4">
      <t>メイ</t>
    </rPh>
    <phoneticPr fontId="2"/>
  </si>
  <si>
    <t>事業内容</t>
    <rPh sb="0" eb="2">
      <t>ジギョウ</t>
    </rPh>
    <rPh sb="2" eb="4">
      <t>ナイヨウ</t>
    </rPh>
    <phoneticPr fontId="2"/>
  </si>
  <si>
    <t>契約予定日</t>
    <rPh sb="0" eb="2">
      <t>ケイヤク</t>
    </rPh>
    <rPh sb="2" eb="4">
      <t>ヨテイ</t>
    </rPh>
    <rPh sb="4" eb="5">
      <t>ビ</t>
    </rPh>
    <phoneticPr fontId="2"/>
  </si>
  <si>
    <t>工事期間</t>
    <rPh sb="0" eb="2">
      <t>コウジ</t>
    </rPh>
    <rPh sb="2" eb="4">
      <t>キカン</t>
    </rPh>
    <phoneticPr fontId="2"/>
  </si>
  <si>
    <t>契約金額（税込）</t>
    <rPh sb="0" eb="2">
      <t>ケイヤク</t>
    </rPh>
    <rPh sb="2" eb="4">
      <t>キンガク</t>
    </rPh>
    <rPh sb="5" eb="7">
      <t>ゼイコミ</t>
    </rPh>
    <phoneticPr fontId="2"/>
  </si>
  <si>
    <t>工事依頼内容</t>
    <rPh sb="0" eb="2">
      <t>コウジ</t>
    </rPh>
    <rPh sb="2" eb="4">
      <t>イライ</t>
    </rPh>
    <rPh sb="4" eb="6">
      <t>ナイヨウ</t>
    </rPh>
    <phoneticPr fontId="2"/>
  </si>
  <si>
    <t>選定理由</t>
    <rPh sb="0" eb="2">
      <t>センテイ</t>
    </rPh>
    <rPh sb="2" eb="4">
      <t>リユウ</t>
    </rPh>
    <phoneticPr fontId="2"/>
  </si>
  <si>
    <t>～</t>
    <phoneticPr fontId="2"/>
  </si>
  <si>
    <t>※店舗新装・改装工事費の発注先を変更した場合のみご記入ください</t>
    <rPh sb="1" eb="3">
      <t>テンポ</t>
    </rPh>
    <rPh sb="3" eb="5">
      <t>シンソウ</t>
    </rPh>
    <rPh sb="6" eb="8">
      <t>カイソウ</t>
    </rPh>
    <rPh sb="8" eb="11">
      <t>コウジヒ</t>
    </rPh>
    <rPh sb="12" eb="14">
      <t>ハッチュウ</t>
    </rPh>
    <rPh sb="14" eb="15">
      <t>サキ</t>
    </rPh>
    <rPh sb="16" eb="18">
      <t>ヘンコウ</t>
    </rPh>
    <rPh sb="20" eb="22">
      <t>バアイ</t>
    </rPh>
    <rPh sb="25" eb="27">
      <t>キニュウ</t>
    </rPh>
    <phoneticPr fontId="2"/>
  </si>
  <si>
    <t>費用
番号</t>
    <rPh sb="0" eb="2">
      <t>ヒヨウ</t>
    </rPh>
    <rPh sb="3" eb="5">
      <t>バンゴウ</t>
    </rPh>
    <phoneticPr fontId="2"/>
  </si>
  <si>
    <t>工-1</t>
    <rPh sb="0" eb="1">
      <t>コウ</t>
    </rPh>
    <phoneticPr fontId="2"/>
  </si>
  <si>
    <t>工-2</t>
    <rPh sb="0" eb="1">
      <t>コウ</t>
    </rPh>
    <phoneticPr fontId="2"/>
  </si>
  <si>
    <t>工-3</t>
    <rPh sb="0" eb="1">
      <t>コウ</t>
    </rPh>
    <phoneticPr fontId="2"/>
  </si>
  <si>
    <t>備-1</t>
    <rPh sb="0" eb="1">
      <t>ビ</t>
    </rPh>
    <phoneticPr fontId="2"/>
  </si>
  <si>
    <t>備-2</t>
    <rPh sb="0" eb="1">
      <t>ビ</t>
    </rPh>
    <phoneticPr fontId="2"/>
  </si>
  <si>
    <t>備-3</t>
    <rPh sb="0" eb="1">
      <t>ビ</t>
    </rPh>
    <phoneticPr fontId="2"/>
  </si>
  <si>
    <t>広-1</t>
    <rPh sb="0" eb="1">
      <t>コウ</t>
    </rPh>
    <phoneticPr fontId="2"/>
  </si>
  <si>
    <t>広-2</t>
    <rPh sb="0" eb="1">
      <t>コウ</t>
    </rPh>
    <phoneticPr fontId="2"/>
  </si>
  <si>
    <t>広-3</t>
    <rPh sb="0" eb="1">
      <t>コウ</t>
    </rPh>
    <phoneticPr fontId="2"/>
  </si>
  <si>
    <t>工-</t>
    <rPh sb="0" eb="1">
      <t>コウ</t>
    </rPh>
    <phoneticPr fontId="2"/>
  </si>
  <si>
    <t>小　　　計</t>
    <rPh sb="0" eb="1">
      <t>ショウ</t>
    </rPh>
    <rPh sb="4" eb="5">
      <t>ケイ</t>
    </rPh>
    <phoneticPr fontId="2"/>
  </si>
  <si>
    <t>助成事業に要する経費
(税込)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</si>
  <si>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助成予定金額</t>
    <rPh sb="0" eb="2">
      <t>ジョセイ</t>
    </rPh>
    <rPh sb="2" eb="4">
      <t>ヨテイ</t>
    </rPh>
    <rPh sb="4" eb="6">
      <t>キンガク</t>
    </rPh>
    <phoneticPr fontId="2"/>
  </si>
  <si>
    <t>単価
（税抜）</t>
    <rPh sb="0" eb="2">
      <t>タンカ</t>
    </rPh>
    <rPh sb="4" eb="5">
      <t>ゼイ</t>
    </rPh>
    <rPh sb="5" eb="6">
      <t>ヌ</t>
    </rPh>
    <phoneticPr fontId="2"/>
  </si>
  <si>
    <t>費用番号</t>
    <rPh sb="0" eb="2">
      <t>ヒヨウ</t>
    </rPh>
    <rPh sb="2" eb="3">
      <t>バン</t>
    </rPh>
    <rPh sb="3" eb="4">
      <t>ゴウ</t>
    </rPh>
    <phoneticPr fontId="2"/>
  </si>
  <si>
    <t>企 業 名</t>
    <rPh sb="0" eb="1">
      <t>キ</t>
    </rPh>
    <rPh sb="2" eb="3">
      <t>ギョウ</t>
    </rPh>
    <rPh sb="4" eb="5">
      <t>メイ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</si>
  <si>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</si>
  <si>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上記契約先は、申請者又は申請した法人と資本関係、役員や従業員の兼務はなく、申請者又は法人役員の３親等以内の親族による経営ではない。</t>
    <rPh sb="0" eb="2">
      <t>ジョウキ</t>
    </rPh>
    <rPh sb="2" eb="5">
      <t>ケイヤクサキ</t>
    </rPh>
    <rPh sb="7" eb="10">
      <t>シンセイシャ</t>
    </rPh>
    <rPh sb="10" eb="11">
      <t>マタ</t>
    </rPh>
    <rPh sb="12" eb="14">
      <t>シンセイ</t>
    </rPh>
    <rPh sb="16" eb="18">
      <t>ホウジン</t>
    </rPh>
    <rPh sb="19" eb="21">
      <t>シホン</t>
    </rPh>
    <rPh sb="21" eb="23">
      <t>カンケイ</t>
    </rPh>
    <rPh sb="24" eb="26">
      <t>ヤクイン</t>
    </rPh>
    <rPh sb="27" eb="30">
      <t>ジュウギョウイン</t>
    </rPh>
    <rPh sb="31" eb="33">
      <t>ケンム</t>
    </rPh>
    <rPh sb="37" eb="40">
      <t>シンセイシャ</t>
    </rPh>
    <rPh sb="40" eb="41">
      <t>マタ</t>
    </rPh>
    <rPh sb="42" eb="44">
      <t>ホウジン</t>
    </rPh>
    <rPh sb="44" eb="46">
      <t>ヤクイン</t>
    </rPh>
    <rPh sb="48" eb="50">
      <t>シントウ</t>
    </rPh>
    <rPh sb="50" eb="52">
      <t>イナイ</t>
    </rPh>
    <rPh sb="53" eb="55">
      <t>シンゾク</t>
    </rPh>
    <rPh sb="58" eb="60">
      <t>ケイエイ</t>
    </rPh>
    <phoneticPr fontId="2"/>
  </si>
  <si>
    <t>店舗新装・
改装工事費</t>
    <rPh sb="0" eb="4">
      <t>テンポシンソウ</t>
    </rPh>
    <rPh sb="6" eb="8">
      <t>カイソウ</t>
    </rPh>
    <rPh sb="8" eb="11">
      <t>コウジヒ</t>
    </rPh>
    <phoneticPr fontId="2"/>
  </si>
  <si>
    <t>設備・備品
購入費</t>
    <rPh sb="0" eb="2">
      <t>セツビ</t>
    </rPh>
    <rPh sb="3" eb="5">
      <t>ビヒン</t>
    </rPh>
    <rPh sb="6" eb="9">
      <t>コウニュウヒ</t>
    </rPh>
    <phoneticPr fontId="2"/>
  </si>
  <si>
    <t>月額
（税抜）</t>
    <rPh sb="0" eb="2">
      <t>ゲツガク</t>
    </rPh>
    <rPh sb="4" eb="5">
      <t>ゼイ</t>
    </rPh>
    <rPh sb="5" eb="6">
      <t>ヌ</t>
    </rPh>
    <phoneticPr fontId="2"/>
  </si>
  <si>
    <t>３年目</t>
    <rPh sb="1" eb="3">
      <t>ネンメ</t>
    </rPh>
    <phoneticPr fontId="2"/>
  </si>
  <si>
    <t>（２）　店舗賃借料</t>
    <phoneticPr fontId="2"/>
  </si>
  <si>
    <t>　　年　　月　　日</t>
    <phoneticPr fontId="2"/>
  </si>
  <si>
    <t>※生業が確認できるもの（発注先業者のＷＥＢサイトのコピー等）を添付してください。</t>
    <rPh sb="1" eb="3">
      <t>セイギョウ</t>
    </rPh>
    <rPh sb="4" eb="6">
      <t>カクニン</t>
    </rPh>
    <rPh sb="12" eb="14">
      <t>ハッチュウ</t>
    </rPh>
    <rPh sb="14" eb="15">
      <t>サキ</t>
    </rPh>
    <rPh sb="15" eb="17">
      <t>ギョウシャ</t>
    </rPh>
    <rPh sb="28" eb="29">
      <t>トウ</t>
    </rPh>
    <rPh sb="31" eb="33">
      <t>テンプ</t>
    </rPh>
    <phoneticPr fontId="2"/>
  </si>
  <si>
    <t>経費区分別内訳</t>
    <rPh sb="0" eb="2">
      <t>ケイヒ</t>
    </rPh>
    <rPh sb="2" eb="4">
      <t>クブン</t>
    </rPh>
    <rPh sb="4" eb="5">
      <t>ベツ</t>
    </rPh>
    <rPh sb="5" eb="7">
      <t>ウチワケ</t>
    </rPh>
    <phoneticPr fontId="2"/>
  </si>
  <si>
    <t>※変更となる経費の、価格の根拠がわかる見積書やカタログ等を添付してください。</t>
    <rPh sb="1" eb="3">
      <t>ヘンコウ</t>
    </rPh>
    <rPh sb="6" eb="8">
      <t>ケイヒ</t>
    </rPh>
    <rPh sb="10" eb="12">
      <t>カカク</t>
    </rPh>
    <rPh sb="13" eb="15">
      <t>コンキョ</t>
    </rPh>
    <rPh sb="19" eb="21">
      <t>ミツモリ</t>
    </rPh>
    <rPh sb="21" eb="22">
      <t>ショ</t>
    </rPh>
    <rPh sb="27" eb="28">
      <t>トウ</t>
    </rPh>
    <rPh sb="29" eb="31">
      <t>テンプ</t>
    </rPh>
    <phoneticPr fontId="2"/>
  </si>
  <si>
    <t>【若手・女性リーダー応援プログラム助成事業】</t>
    <rPh sb="1" eb="21">
      <t>ワ</t>
    </rPh>
    <phoneticPr fontId="2"/>
  </si>
  <si>
    <t>※若手・女性リーダー
　助成率3/4、400万円限度</t>
    <rPh sb="1" eb="3">
      <t>ワカテ</t>
    </rPh>
    <rPh sb="4" eb="6">
      <t>ジョセイ</t>
    </rPh>
    <rPh sb="12" eb="14">
      <t>ジョセイ</t>
    </rPh>
    <rPh sb="14" eb="15">
      <t>リツ</t>
    </rPh>
    <rPh sb="22" eb="24">
      <t>マンエン</t>
    </rPh>
    <rPh sb="24" eb="26">
      <t>ゲンド</t>
    </rPh>
    <phoneticPr fontId="2"/>
  </si>
  <si>
    <t>月15万円、180万円限度
※若手・女性リーダー
　助成率3/4</t>
    <rPh sb="0" eb="1">
      <t>ツキ</t>
    </rPh>
    <rPh sb="3" eb="5">
      <t>マンエン</t>
    </rPh>
    <rPh sb="9" eb="11">
      <t>マンエン</t>
    </rPh>
    <rPh sb="11" eb="13">
      <t>ゲンド</t>
    </rPh>
    <phoneticPr fontId="2"/>
  </si>
  <si>
    <t>月12万円、144万円限度
※若手・女性リーダー
　助成率3/4</t>
    <phoneticPr fontId="2"/>
  </si>
  <si>
    <t>月10万円、120万円限度
※若手・女性リーダー
　助成率3/4</t>
    <phoneticPr fontId="2"/>
  </si>
  <si>
    <t>【商店街起業・承継支援事業】</t>
    <rPh sb="1" eb="13">
      <t>シ</t>
    </rPh>
    <phoneticPr fontId="2"/>
  </si>
  <si>
    <t>HP制作費50万円限度
※商店街起業・承継
　100万円限度</t>
    <rPh sb="9" eb="11">
      <t>ゲンド</t>
    </rPh>
    <rPh sb="29" eb="31">
      <t>ゲンド</t>
    </rPh>
    <phoneticPr fontId="2"/>
  </si>
  <si>
    <t>HP制作費50万円限度
※若手・女性リーダー
　150万円限度</t>
    <rPh sb="9" eb="11">
      <t>ゲンド</t>
    </rPh>
    <rPh sb="30" eb="32">
      <t>ゲンド</t>
    </rPh>
    <phoneticPr fontId="2"/>
  </si>
  <si>
    <t>※商店街起業・承継
　助成率2/3、250万円限度</t>
    <rPh sb="1" eb="4">
      <t>ショウテンガイ</t>
    </rPh>
    <rPh sb="4" eb="6">
      <t>キギョウ</t>
    </rPh>
    <rPh sb="7" eb="9">
      <t>ショウケイ</t>
    </rPh>
    <rPh sb="11" eb="13">
      <t>ジョセイ</t>
    </rPh>
    <rPh sb="13" eb="14">
      <t>リツ</t>
    </rPh>
    <rPh sb="21" eb="23">
      <t>マンエン</t>
    </rPh>
    <rPh sb="23" eb="25">
      <t>ゲンド</t>
    </rPh>
    <phoneticPr fontId="2"/>
  </si>
  <si>
    <t>月15万円、180万円限度
※商店街起業・承継
　助成率2/3</t>
    <rPh sb="0" eb="1">
      <t>ツキ</t>
    </rPh>
    <rPh sb="3" eb="5">
      <t>マンエン</t>
    </rPh>
    <rPh sb="9" eb="11">
      <t>マンエン</t>
    </rPh>
    <rPh sb="11" eb="13">
      <t>ゲンド</t>
    </rPh>
    <phoneticPr fontId="2"/>
  </si>
  <si>
    <t>月12万円、144万円限度
※商店街起業・承継
　助成率2/3</t>
    <phoneticPr fontId="2"/>
  </si>
  <si>
    <t>月10万円、120万円限度
※商店街起業・承継
　助成率2/3</t>
    <phoneticPr fontId="2"/>
  </si>
  <si>
    <t>事業所整備費計</t>
    <rPh sb="6" eb="7">
      <t>ケイ</t>
    </rPh>
    <phoneticPr fontId="2"/>
  </si>
  <si>
    <t>店舗賃借料計</t>
    <rPh sb="0" eb="2">
      <t>テンポ</t>
    </rPh>
    <rPh sb="2" eb="5">
      <t>チンシャクリョウ</t>
    </rPh>
    <rPh sb="5" eb="6">
      <t>ケイ</t>
    </rPh>
    <phoneticPr fontId="2"/>
  </si>
  <si>
    <t>（確認用合計）</t>
    <rPh sb="1" eb="4">
      <t>カクニンヨウ</t>
    </rPh>
    <rPh sb="4" eb="6">
      <t>ゴウケイ</t>
    </rPh>
    <phoneticPr fontId="2"/>
  </si>
  <si>
    <r>
      <t>※変更予定額の内訳を記入してください。</t>
    </r>
    <r>
      <rPr>
        <sz val="12"/>
        <color rgb="FFFF0000"/>
        <rFont val="游ゴシック"/>
        <family val="3"/>
        <charset val="128"/>
      </rPr>
      <t>（</t>
    </r>
    <r>
      <rPr>
        <b/>
        <sz val="12"/>
        <color rgb="FFFF0000"/>
        <rFont val="游ゴシック"/>
        <family val="3"/>
        <charset val="128"/>
      </rPr>
      <t>変更のない費目も含め</t>
    </r>
    <r>
      <rPr>
        <sz val="12"/>
        <color rgb="FFFF0000"/>
        <rFont val="游ゴシック"/>
        <family val="3"/>
        <charset val="128"/>
      </rPr>
      <t>、変更後の全額を記入してください）</t>
    </r>
    <rPh sb="20" eb="22">
      <t>ヘンコウ</t>
    </rPh>
    <rPh sb="25" eb="27">
      <t>ヒモク</t>
    </rPh>
    <rPh sb="28" eb="29">
      <t>フク</t>
    </rPh>
    <rPh sb="31" eb="33">
      <t>ヘンコウ</t>
    </rPh>
    <rPh sb="33" eb="34">
      <t>ゴ</t>
    </rPh>
    <rPh sb="35" eb="37">
      <t>ゼンガク</t>
    </rPh>
    <rPh sb="38" eb="40">
      <t>キニュウ</t>
    </rPh>
    <phoneticPr fontId="2"/>
  </si>
  <si>
    <t>※宣伝・広告費の事業別の上限額は「助成事業変更内容」のシートに反映されます</t>
    <rPh sb="1" eb="3">
      <t>センデン</t>
    </rPh>
    <rPh sb="4" eb="7">
      <t>コウコクヒ</t>
    </rPh>
    <rPh sb="8" eb="11">
      <t>ジギョウベツ</t>
    </rPh>
    <rPh sb="12" eb="15">
      <t>ジョウゲンガク</t>
    </rPh>
    <rPh sb="17" eb="25">
      <t>ジョセイジギョウヘンコウナイヨウ</t>
    </rPh>
    <rPh sb="31" eb="33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</si>
</sst>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99999]####\-####;\(00\)\ ####\-####"/>
    <numFmt numFmtId="177" formatCode="#,###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  <font>
      <sz val="10"/>
      <name val="游ゴシック"/>
      <family val="3"/>
      <charset val="128"/>
    </font>
    <font>
      <sz val="14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6"/>
      <name val="游ゴシック"/>
      <family val="3"/>
      <charset val="128"/>
    </font>
    <font>
      <sz val="16"/>
      <name val="游ゴシック"/>
      <family val="3"/>
      <charset val="128"/>
    </font>
    <font>
      <sz val="8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2"/>
      <color rgb="FFFF0000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b/>
      <sz val="12"/>
      <color rgb="FFFF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90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10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/>
    </xf>
    <xf numFmtId="0" fontId="7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0" xfId="0" applyFont="1" applyAlignment="1">
      <alignment vertical="center"/>
    </xf>
    <xf numFmtId="38" fontId="7" fillId="0" borderId="0" xfId="1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38" fontId="7" fillId="0" borderId="17" xfId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38" fontId="7" fillId="0" borderId="17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38" fontId="7" fillId="0" borderId="3" xfId="1" applyFont="1" applyBorder="1" applyAlignment="1">
      <alignment horizontal="right" vertical="center" wrapText="1"/>
    </xf>
    <xf numFmtId="38" fontId="7" fillId="0" borderId="3" xfId="1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38" fontId="7" fillId="0" borderId="5" xfId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center" vertical="center" wrapText="1"/>
    </xf>
    <xf numFmtId="38" fontId="4" fillId="0" borderId="0" xfId="1" applyFont="1"/>
    <xf numFmtId="38" fontId="5" fillId="0" borderId="0" xfId="1" applyFont="1" applyAlignment="1">
      <alignment vertical="center"/>
    </xf>
    <xf numFmtId="38" fontId="9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5" fillId="0" borderId="16" xfId="1" applyFont="1" applyBorder="1" applyAlignment="1">
      <alignment horizontal="center" vertical="center" wrapText="1"/>
    </xf>
    <xf numFmtId="38" fontId="4" fillId="0" borderId="0" xfId="1" applyFont="1" applyBorder="1" applyAlignment="1">
      <alignment vertical="center"/>
    </xf>
    <xf numFmtId="38" fontId="7" fillId="0" borderId="5" xfId="1" applyFont="1" applyBorder="1" applyAlignment="1">
      <alignment horizontal="center" vertical="center" wrapText="1"/>
    </xf>
    <xf numFmtId="38" fontId="4" fillId="0" borderId="0" xfId="1" applyFont="1" applyAlignment="1"/>
    <xf numFmtId="38" fontId="4" fillId="0" borderId="0" xfId="1" applyFont="1" applyBorder="1" applyAlignment="1">
      <alignment vertical="center" wrapText="1"/>
    </xf>
    <xf numFmtId="38" fontId="7" fillId="0" borderId="5" xfId="1" applyFont="1" applyBorder="1" applyAlignment="1">
      <alignment horizontal="center" vertical="center"/>
    </xf>
    <xf numFmtId="38" fontId="7" fillId="0" borderId="0" xfId="1" applyFont="1"/>
    <xf numFmtId="0" fontId="13" fillId="0" borderId="0" xfId="3" applyFont="1" applyProtection="1">
      <alignment vertical="center"/>
    </xf>
    <xf numFmtId="0" fontId="12" fillId="0" borderId="0" xfId="3" applyFont="1" applyProtection="1">
      <alignment vertical="center"/>
    </xf>
    <xf numFmtId="0" fontId="14" fillId="0" borderId="0" xfId="3" applyFont="1" applyFill="1" applyBorder="1" applyAlignment="1" applyProtection="1">
      <alignment vertical="center"/>
      <protection locked="0"/>
    </xf>
    <xf numFmtId="0" fontId="12" fillId="0" borderId="0" xfId="3" applyFont="1" applyAlignment="1" applyProtection="1">
      <alignment horizontal="left" vertical="center" wrapText="1"/>
    </xf>
    <xf numFmtId="0" fontId="12" fillId="2" borderId="29" xfId="3" applyFont="1" applyFill="1" applyBorder="1" applyAlignment="1" applyProtection="1">
      <alignment horizontal="center" vertical="center"/>
      <protection locked="0"/>
    </xf>
    <xf numFmtId="0" fontId="12" fillId="0" borderId="0" xfId="3" applyFont="1" applyProtection="1">
      <alignment vertical="center"/>
      <protection locked="0"/>
    </xf>
    <xf numFmtId="0" fontId="12" fillId="0" borderId="9" xfId="3" applyFont="1" applyBorder="1" applyAlignment="1" applyProtection="1">
      <alignment horizontal="center" vertical="center"/>
      <protection locked="0"/>
    </xf>
    <xf numFmtId="0" fontId="15" fillId="0" borderId="0" xfId="3" applyFo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center" vertical="center" wrapText="1" shrinkToFit="1"/>
      <protection locked="0"/>
    </xf>
    <xf numFmtId="0" fontId="12" fillId="0" borderId="0" xfId="3" applyFont="1" applyBorder="1" applyAlignment="1" applyProtection="1">
      <alignment horizontal="center" vertical="center"/>
      <protection locked="0"/>
    </xf>
    <xf numFmtId="0" fontId="12" fillId="0" borderId="0" xfId="3" applyFont="1" applyAlignment="1" applyProtection="1">
      <alignment horizontal="center" vertical="center"/>
      <protection locked="0"/>
    </xf>
    <xf numFmtId="0" fontId="12" fillId="0" borderId="23" xfId="3" applyFont="1" applyBorder="1" applyProtection="1">
      <alignment vertical="center"/>
      <protection locked="0"/>
    </xf>
    <xf numFmtId="31" fontId="12" fillId="0" borderId="41" xfId="3" quotePrefix="1" applyNumberFormat="1" applyFont="1" applyBorder="1" applyAlignment="1" applyProtection="1">
      <alignment horizontal="right" vertical="center"/>
      <protection locked="0"/>
    </xf>
    <xf numFmtId="0" fontId="12" fillId="0" borderId="4" xfId="3" applyFont="1" applyBorder="1" applyProtection="1">
      <alignment vertical="center"/>
      <protection locked="0"/>
    </xf>
    <xf numFmtId="0" fontId="12" fillId="0" borderId="29" xfId="3" quotePrefix="1" applyFont="1" applyFill="1" applyBorder="1" applyAlignment="1" applyProtection="1">
      <alignment horizontal="right" vertical="center"/>
      <protection locked="0"/>
    </xf>
    <xf numFmtId="0" fontId="12" fillId="2" borderId="24" xfId="3" applyFont="1" applyFill="1" applyBorder="1" applyAlignment="1" applyProtection="1">
      <alignment horizontal="center" vertical="center"/>
      <protection locked="0"/>
    </xf>
    <xf numFmtId="176" fontId="12" fillId="2" borderId="21" xfId="3" applyNumberFormat="1" applyFont="1" applyFill="1" applyBorder="1" applyAlignment="1" applyProtection="1">
      <alignment horizontal="center" vertical="center"/>
      <protection locked="0"/>
    </xf>
    <xf numFmtId="0" fontId="12" fillId="2" borderId="21" xfId="3" applyFont="1" applyFill="1" applyBorder="1" applyAlignment="1" applyProtection="1">
      <alignment horizontal="center" vertical="center"/>
      <protection locked="0"/>
    </xf>
    <xf numFmtId="0" fontId="12" fillId="2" borderId="31" xfId="3" applyFont="1" applyFill="1" applyBorder="1" applyAlignment="1" applyProtection="1">
      <alignment horizontal="center" vertical="center" wrapText="1" shrinkToFit="1"/>
      <protection locked="0"/>
    </xf>
    <xf numFmtId="0" fontId="12" fillId="2" borderId="21" xfId="3" applyFont="1" applyFill="1" applyBorder="1" applyAlignment="1" applyProtection="1">
      <alignment horizontal="center" vertical="center" wrapText="1"/>
      <protection locked="0"/>
    </xf>
    <xf numFmtId="176" fontId="12" fillId="2" borderId="5" xfId="3" applyNumberFormat="1" applyFont="1" applyFill="1" applyBorder="1" applyAlignment="1" applyProtection="1">
      <alignment horizontal="center" vertical="center"/>
      <protection locked="0"/>
    </xf>
    <xf numFmtId="176" fontId="12" fillId="2" borderId="17" xfId="3" applyNumberFormat="1" applyFont="1" applyFill="1" applyBorder="1" applyAlignment="1" applyProtection="1">
      <alignment horizontal="center" vertical="center"/>
      <protection locked="0"/>
    </xf>
    <xf numFmtId="0" fontId="12" fillId="2" borderId="17" xfId="3" applyFont="1" applyFill="1" applyBorder="1" applyAlignment="1" applyProtection="1">
      <alignment horizontal="center" vertical="center" shrinkToFit="1"/>
      <protection locked="0"/>
    </xf>
    <xf numFmtId="0" fontId="12" fillId="0" borderId="0" xfId="3" applyFont="1" applyAlignment="1" applyProtection="1">
      <alignment horizontal="center" vertical="center"/>
    </xf>
    <xf numFmtId="0" fontId="14" fillId="0" borderId="39" xfId="3" applyFont="1" applyFill="1" applyBorder="1" applyAlignment="1" applyProtection="1">
      <alignment horizontal="center" vertical="center"/>
      <protection locked="0"/>
    </xf>
    <xf numFmtId="177" fontId="7" fillId="0" borderId="14" xfId="1" applyNumberFormat="1" applyFont="1" applyFill="1" applyBorder="1"/>
    <xf numFmtId="177" fontId="7" fillId="0" borderId="17" xfId="1" applyNumberFormat="1" applyFont="1" applyBorder="1" applyAlignment="1">
      <alignment horizontal="right" vertical="center"/>
    </xf>
    <xf numFmtId="177" fontId="7" fillId="0" borderId="22" xfId="1" applyNumberFormat="1" applyFont="1" applyBorder="1" applyAlignment="1">
      <alignment horizontal="right" vertical="center"/>
    </xf>
    <xf numFmtId="177" fontId="7" fillId="0" borderId="19" xfId="1" applyNumberFormat="1" applyFont="1" applyBorder="1" applyAlignment="1">
      <alignment vertical="center"/>
    </xf>
    <xf numFmtId="177" fontId="7" fillId="0" borderId="20" xfId="1" applyNumberFormat="1" applyFont="1" applyBorder="1" applyAlignment="1">
      <alignment vertical="center"/>
    </xf>
    <xf numFmtId="177" fontId="7" fillId="0" borderId="5" xfId="1" applyNumberFormat="1" applyFont="1" applyBorder="1" applyAlignment="1">
      <alignment horizontal="right" vertical="center"/>
    </xf>
    <xf numFmtId="177" fontId="7" fillId="0" borderId="16" xfId="1" applyNumberFormat="1" applyFont="1" applyBorder="1" applyAlignment="1">
      <alignment horizontal="right" vertical="center"/>
    </xf>
    <xf numFmtId="177" fontId="7" fillId="0" borderId="35" xfId="1" applyNumberFormat="1" applyFont="1" applyBorder="1" applyAlignment="1">
      <alignment vertical="center"/>
    </xf>
    <xf numFmtId="177" fontId="7" fillId="0" borderId="36" xfId="1" applyNumberFormat="1" applyFont="1" applyBorder="1" applyAlignment="1">
      <alignment vertical="center"/>
    </xf>
    <xf numFmtId="177" fontId="7" fillId="0" borderId="3" xfId="1" applyNumberFormat="1" applyFont="1" applyBorder="1" applyAlignment="1">
      <alignment horizontal="right" vertical="center"/>
    </xf>
    <xf numFmtId="177" fontId="7" fillId="0" borderId="18" xfId="1" applyNumberFormat="1" applyFont="1" applyBorder="1" applyAlignment="1">
      <alignment horizontal="right" vertical="center"/>
    </xf>
    <xf numFmtId="0" fontId="4" fillId="0" borderId="0" xfId="0" applyFont="1" applyAlignment="1"/>
    <xf numFmtId="0" fontId="9" fillId="0" borderId="0" xfId="0" applyFont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177" fontId="8" fillId="0" borderId="2" xfId="1" applyNumberFormat="1" applyFont="1" applyFill="1" applyBorder="1"/>
    <xf numFmtId="0" fontId="8" fillId="0" borderId="0" xfId="0" applyFont="1"/>
    <xf numFmtId="0" fontId="4" fillId="0" borderId="0" xfId="0" applyFont="1" applyAlignment="1"/>
    <xf numFmtId="0" fontId="9" fillId="0" borderId="0" xfId="0" applyFont="1" applyAlignment="1">
      <alignment horizontal="center" vertical="center"/>
    </xf>
    <xf numFmtId="0" fontId="13" fillId="0" borderId="0" xfId="3" applyFont="1" applyFill="1" applyProtection="1">
      <alignment vertical="center"/>
    </xf>
    <xf numFmtId="0" fontId="12" fillId="0" borderId="0" xfId="3" applyFont="1" applyFill="1" applyAlignment="1" applyProtection="1">
      <alignment horizontal="center" vertical="center"/>
    </xf>
    <xf numFmtId="0" fontId="12" fillId="0" borderId="0" xfId="3" applyFont="1" applyFill="1" applyProtection="1">
      <alignment vertical="center"/>
    </xf>
    <xf numFmtId="0" fontId="18" fillId="0" borderId="44" xfId="3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/>
    <xf numFmtId="38" fontId="7" fillId="0" borderId="0" xfId="1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38" fontId="4" fillId="0" borderId="0" xfId="1" applyFont="1" applyFill="1"/>
    <xf numFmtId="38" fontId="9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177" fontId="7" fillId="0" borderId="33" xfId="1" applyNumberFormat="1" applyFont="1" applyFill="1" applyBorder="1" applyAlignment="1">
      <alignment vertical="center"/>
    </xf>
    <xf numFmtId="177" fontId="7" fillId="0" borderId="13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textRotation="255"/>
    </xf>
    <xf numFmtId="0" fontId="7" fillId="0" borderId="0" xfId="0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177" fontId="7" fillId="0" borderId="0" xfId="1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177" fontId="4" fillId="0" borderId="0" xfId="1" applyNumberFormat="1" applyFont="1" applyFill="1"/>
    <xf numFmtId="38" fontId="7" fillId="0" borderId="5" xfId="1" applyFont="1" applyFill="1" applyBorder="1" applyAlignment="1">
      <alignment horizontal="center" vertical="center" wrapText="1"/>
    </xf>
    <xf numFmtId="38" fontId="7" fillId="0" borderId="5" xfId="1" applyFont="1" applyFill="1" applyBorder="1" applyAlignment="1">
      <alignment horizontal="center" vertical="center"/>
    </xf>
    <xf numFmtId="177" fontId="7" fillId="0" borderId="15" xfId="1" applyNumberFormat="1" applyFont="1" applyFill="1" applyBorder="1" applyAlignment="1">
      <alignment horizontal="center" vertical="center" wrapText="1"/>
    </xf>
    <xf numFmtId="177" fontId="5" fillId="0" borderId="16" xfId="1" applyNumberFormat="1" applyFont="1" applyFill="1" applyBorder="1" applyAlignment="1">
      <alignment horizontal="center" vertical="center" wrapText="1"/>
    </xf>
    <xf numFmtId="38" fontId="7" fillId="0" borderId="3" xfId="1" applyFont="1" applyFill="1" applyBorder="1" applyAlignment="1">
      <alignment horizontal="right" vertical="center" wrapText="1"/>
    </xf>
    <xf numFmtId="38" fontId="7" fillId="0" borderId="3" xfId="1" applyFont="1" applyFill="1" applyBorder="1" applyAlignment="1">
      <alignment horizontal="center" vertical="center"/>
    </xf>
    <xf numFmtId="177" fontId="7" fillId="0" borderId="17" xfId="1" applyNumberFormat="1" applyFont="1" applyFill="1" applyBorder="1" applyAlignment="1">
      <alignment horizontal="right" vertical="center" wrapText="1"/>
    </xf>
    <xf numFmtId="177" fontId="7" fillId="0" borderId="22" xfId="1" applyNumberFormat="1" applyFont="1" applyFill="1" applyBorder="1" applyAlignment="1">
      <alignment horizontal="right" vertical="center" wrapText="1"/>
    </xf>
    <xf numFmtId="38" fontId="7" fillId="0" borderId="17" xfId="1" applyFont="1" applyFill="1" applyBorder="1" applyAlignment="1">
      <alignment horizontal="right" vertical="center" wrapText="1"/>
    </xf>
    <xf numFmtId="38" fontId="7" fillId="0" borderId="17" xfId="1" applyFont="1" applyFill="1" applyBorder="1" applyAlignment="1">
      <alignment horizontal="center" vertical="center"/>
    </xf>
    <xf numFmtId="177" fontId="7" fillId="0" borderId="17" xfId="1" applyNumberFormat="1" applyFont="1" applyFill="1" applyBorder="1" applyAlignment="1">
      <alignment horizontal="right" vertical="center"/>
    </xf>
    <xf numFmtId="177" fontId="7" fillId="0" borderId="22" xfId="1" applyNumberFormat="1" applyFont="1" applyFill="1" applyBorder="1" applyAlignment="1">
      <alignment horizontal="right" vertical="center"/>
    </xf>
    <xf numFmtId="177" fontId="7" fillId="0" borderId="1" xfId="1" applyNumberFormat="1" applyFont="1" applyFill="1" applyBorder="1" applyAlignment="1">
      <alignment horizontal="right" vertical="center"/>
    </xf>
    <xf numFmtId="177" fontId="7" fillId="0" borderId="8" xfId="1" applyNumberFormat="1" applyFont="1" applyFill="1" applyBorder="1" applyAlignment="1">
      <alignment horizontal="right" vertical="center"/>
    </xf>
    <xf numFmtId="0" fontId="4" fillId="0" borderId="0" xfId="0" applyFont="1" applyFill="1" applyAlignment="1"/>
    <xf numFmtId="0" fontId="16" fillId="0" borderId="0" xfId="0" applyFont="1" applyFill="1" applyAlignment="1">
      <alignment horizontal="right"/>
    </xf>
    <xf numFmtId="0" fontId="5" fillId="0" borderId="0" xfId="0" applyFont="1" applyFill="1" applyAlignment="1">
      <alignment vertical="center"/>
    </xf>
    <xf numFmtId="38" fontId="5" fillId="0" borderId="0" xfId="1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177" fontId="20" fillId="0" borderId="0" xfId="1" applyNumberFormat="1" applyFont="1" applyFill="1" applyBorder="1" applyAlignment="1">
      <alignment vertical="center"/>
    </xf>
    <xf numFmtId="0" fontId="12" fillId="2" borderId="42" xfId="3" applyFont="1" applyFill="1" applyBorder="1" applyAlignment="1" applyProtection="1">
      <alignment horizontal="left" vertical="center" wrapText="1"/>
      <protection locked="0"/>
    </xf>
    <xf numFmtId="0" fontId="12" fillId="2" borderId="43" xfId="3" applyFont="1" applyFill="1" applyBorder="1" applyAlignment="1" applyProtection="1">
      <alignment horizontal="left" vertical="center" wrapText="1"/>
      <protection locked="0"/>
    </xf>
    <xf numFmtId="0" fontId="12" fillId="2" borderId="45" xfId="3" applyFont="1" applyFill="1" applyBorder="1" applyAlignment="1" applyProtection="1">
      <alignment horizontal="left" vertical="center" wrapText="1"/>
      <protection locked="0"/>
    </xf>
    <xf numFmtId="0" fontId="12" fillId="0" borderId="39" xfId="3" applyFont="1" applyBorder="1" applyAlignment="1" applyProtection="1">
      <alignment horizontal="center" vertical="center"/>
      <protection locked="0"/>
    </xf>
    <xf numFmtId="0" fontId="12" fillId="0" borderId="40" xfId="3" applyFont="1" applyBorder="1" applyAlignment="1" applyProtection="1">
      <alignment horizontal="center" vertical="center"/>
      <protection locked="0"/>
    </xf>
    <xf numFmtId="176" fontId="14" fillId="0" borderId="9" xfId="3" applyNumberFormat="1" applyFont="1" applyBorder="1" applyAlignment="1" applyProtection="1">
      <alignment horizontal="center" vertical="center"/>
      <protection locked="0"/>
    </xf>
    <xf numFmtId="176" fontId="14" fillId="0" borderId="41" xfId="3" applyNumberFormat="1" applyFont="1" applyBorder="1" applyAlignment="1" applyProtection="1">
      <alignment horizontal="center" vertical="center"/>
      <protection locked="0"/>
    </xf>
    <xf numFmtId="176" fontId="14" fillId="0" borderId="9" xfId="3" applyNumberFormat="1" applyFont="1" applyFill="1" applyBorder="1" applyAlignment="1" applyProtection="1">
      <alignment horizontal="center" vertical="center"/>
      <protection locked="0"/>
    </xf>
    <xf numFmtId="176" fontId="14" fillId="0" borderId="41" xfId="3" applyNumberFormat="1" applyFont="1" applyFill="1" applyBorder="1" applyAlignment="1" applyProtection="1">
      <alignment horizontal="center" vertical="center"/>
      <protection locked="0"/>
    </xf>
    <xf numFmtId="0" fontId="14" fillId="0" borderId="9" xfId="3" applyFont="1" applyBorder="1" applyAlignment="1" applyProtection="1">
      <alignment horizontal="center" vertical="center"/>
      <protection locked="0"/>
    </xf>
    <xf numFmtId="0" fontId="14" fillId="0" borderId="41" xfId="3" applyFont="1" applyBorder="1" applyAlignment="1" applyProtection="1">
      <alignment horizontal="center" vertical="center"/>
      <protection locked="0"/>
    </xf>
    <xf numFmtId="38" fontId="14" fillId="0" borderId="9" xfId="2" applyFont="1" applyBorder="1" applyAlignment="1" applyProtection="1">
      <alignment horizontal="right" vertical="center"/>
      <protection locked="0"/>
    </xf>
    <xf numFmtId="0" fontId="14" fillId="0" borderId="9" xfId="3" applyFont="1" applyBorder="1" applyAlignment="1" applyProtection="1">
      <alignment horizontal="left" vertical="center" wrapText="1"/>
      <protection locked="0"/>
    </xf>
    <xf numFmtId="0" fontId="14" fillId="0" borderId="41" xfId="3" applyFont="1" applyBorder="1" applyAlignment="1" applyProtection="1">
      <alignment horizontal="left" vertical="center" wrapText="1"/>
      <protection locked="0"/>
    </xf>
    <xf numFmtId="0" fontId="14" fillId="0" borderId="9" xfId="3" applyFont="1" applyFill="1" applyBorder="1" applyAlignment="1" applyProtection="1">
      <alignment horizontal="center" vertical="center" wrapText="1" shrinkToFit="1"/>
      <protection locked="0"/>
    </xf>
    <xf numFmtId="0" fontId="14" fillId="0" borderId="41" xfId="3" applyFont="1" applyFill="1" applyBorder="1" applyAlignment="1" applyProtection="1">
      <alignment horizontal="center" vertical="center" wrapText="1" shrinkToFit="1"/>
      <protection locked="0"/>
    </xf>
    <xf numFmtId="31" fontId="12" fillId="0" borderId="9" xfId="3" quotePrefix="1" applyNumberFormat="1" applyFont="1" applyBorder="1" applyAlignment="1" applyProtection="1">
      <alignment horizontal="right" vertical="center"/>
      <protection locked="0"/>
    </xf>
    <xf numFmtId="31" fontId="12" fillId="0" borderId="28" xfId="3" quotePrefix="1" applyNumberFormat="1" applyFont="1" applyBorder="1" applyAlignment="1" applyProtection="1">
      <alignment horizontal="right" vertical="center"/>
      <protection locked="0"/>
    </xf>
    <xf numFmtId="176" fontId="14" fillId="0" borderId="28" xfId="3" applyNumberFormat="1" applyFont="1" applyFill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7" fillId="0" borderId="21" xfId="0" applyFont="1" applyBorder="1" applyAlignment="1">
      <alignment horizontal="center" vertical="center" textRotation="255"/>
    </xf>
    <xf numFmtId="0" fontId="7" fillId="0" borderId="17" xfId="0" applyFont="1" applyBorder="1" applyAlignment="1">
      <alignment horizontal="center" vertical="center" textRotation="255"/>
    </xf>
    <xf numFmtId="0" fontId="7" fillId="0" borderId="12" xfId="0" applyFont="1" applyBorder="1" applyAlignment="1">
      <alignment horizontal="center" vertical="center" textRotation="255"/>
    </xf>
    <xf numFmtId="0" fontId="7" fillId="0" borderId="19" xfId="0" applyFont="1" applyBorder="1" applyAlignment="1">
      <alignment horizontal="center" vertical="center" textRotation="255"/>
    </xf>
    <xf numFmtId="0" fontId="7" fillId="0" borderId="1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textRotation="255" wrapText="1"/>
    </xf>
    <xf numFmtId="0" fontId="7" fillId="0" borderId="17" xfId="0" applyFont="1" applyBorder="1" applyAlignment="1">
      <alignment horizontal="center" vertical="center" textRotation="255" wrapText="1"/>
    </xf>
    <xf numFmtId="0" fontId="7" fillId="0" borderId="12" xfId="0" applyFont="1" applyBorder="1" applyAlignment="1">
      <alignment horizontal="center" vertical="center" textRotation="255" wrapText="1"/>
    </xf>
    <xf numFmtId="0" fontId="7" fillId="0" borderId="19" xfId="0" applyFont="1" applyBorder="1" applyAlignment="1">
      <alignment horizontal="center" vertical="center" textRotation="255" wrapText="1"/>
    </xf>
    <xf numFmtId="0" fontId="7" fillId="0" borderId="24" xfId="0" applyFont="1" applyBorder="1" applyAlignment="1">
      <alignment horizontal="center" vertical="center" textRotation="255" wrapText="1"/>
    </xf>
    <xf numFmtId="0" fontId="7" fillId="0" borderId="5" xfId="0" applyFont="1" applyBorder="1" applyAlignment="1">
      <alignment horizontal="center" vertical="center" textRotation="255" wrapText="1"/>
    </xf>
    <xf numFmtId="0" fontId="7" fillId="0" borderId="34" xfId="0" applyFont="1" applyBorder="1" applyAlignment="1">
      <alignment horizontal="center" vertical="center" textRotation="255" wrapText="1"/>
    </xf>
    <xf numFmtId="0" fontId="7" fillId="0" borderId="35" xfId="0" applyFont="1" applyBorder="1" applyAlignment="1">
      <alignment horizontal="center" vertical="center" textRotation="255" wrapText="1"/>
    </xf>
    <xf numFmtId="0" fontId="7" fillId="0" borderId="35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textRotation="255"/>
    </xf>
    <xf numFmtId="0" fontId="7" fillId="0" borderId="38" xfId="0" applyFont="1" applyFill="1" applyBorder="1" applyAlignment="1">
      <alignment horizontal="center" vertical="center" textRotation="255"/>
    </xf>
    <xf numFmtId="0" fontId="7" fillId="0" borderId="30" xfId="0" applyFont="1" applyFill="1" applyBorder="1" applyAlignment="1">
      <alignment horizontal="center" vertical="center" textRotation="255"/>
    </xf>
    <xf numFmtId="177" fontId="7" fillId="0" borderId="37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38" fontId="4" fillId="0" borderId="17" xfId="1" applyFont="1" applyFill="1" applyBorder="1" applyAlignment="1">
      <alignment horizontal="center" vertical="center" wrapText="1"/>
    </xf>
    <xf numFmtId="38" fontId="4" fillId="0" borderId="17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6" fillId="0" borderId="19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592667</xdr:colOff>
      <xdr:row>9</xdr:row>
      <xdr:rowOff>154516</xdr:rowOff>
    </xdr:from>
    <xdr:to>
      <xdr:col>20</xdr:col>
      <xdr:colOff>211667</xdr:colOff>
      <xdr:row>10</xdr:row>
      <xdr:rowOff>469900</xdr:rowOff>
    </xdr:to>
    <xdr:sp macro="" textlink="">
      <xdr:nvSpPr>
        <xdr:cNvPr id="2" name="正方形/長方形 1"/>
        <xdr:cNvSpPr/>
      </xdr:nvSpPr>
      <xdr:spPr>
        <a:xfrm>
          <a:off x="9463617" y="2554816"/>
          <a:ext cx="5905500" cy="791634"/>
        </a:xfrm>
        <a:prstGeom prst="rect">
          <a:avLst/>
        </a:prstGeom>
        <a:solidFill>
          <a:schemeClr val="bg1"/>
        </a:solidFill>
        <a:ln w="22225" cmpd="sng">
          <a:solidFill>
            <a:schemeClr val="tx1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各経費区分ごとに発生する経費項目を記載してください</a:t>
          </a:r>
          <a:endParaRPr kumimoji="1" lang="en-US" altLang="ja-JP" sz="1600" b="1">
            <a:solidFill>
              <a:sysClr val="windowText" lastClr="00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60263</xdr:colOff>
      <xdr:row>10</xdr:row>
      <xdr:rowOff>455083</xdr:rowOff>
    </xdr:from>
    <xdr:to>
      <xdr:col>17</xdr:col>
      <xdr:colOff>609600</xdr:colOff>
      <xdr:row>12</xdr:row>
      <xdr:rowOff>31136</xdr:rowOff>
    </xdr:to>
    <xdr:sp macro="" textlink="">
      <xdr:nvSpPr>
        <xdr:cNvPr id="2" name="テキスト ボックス 1"/>
        <xdr:cNvSpPr txBox="1"/>
      </xdr:nvSpPr>
      <xdr:spPr>
        <a:xfrm>
          <a:off x="8829613" y="2499783"/>
          <a:ext cx="4321237" cy="807953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変更希望額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”は別シートの「経費区分別内訳」を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入力すると反映されます</a:t>
          </a:r>
        </a:p>
      </xdr:txBody>
    </xdr:sp>
    <xdr:clientData fPrintsWithSheet="0"/>
  </xdr:twoCellAnchor>
  <xdr:twoCellAnchor>
    <xdr:from>
      <xdr:col>11</xdr:col>
      <xdr:colOff>68106</xdr:colOff>
      <xdr:row>9</xdr:row>
      <xdr:rowOff>158751</xdr:rowOff>
    </xdr:from>
    <xdr:to>
      <xdr:col>17</xdr:col>
      <xdr:colOff>603250</xdr:colOff>
      <xdr:row>10</xdr:row>
      <xdr:rowOff>349125</xdr:rowOff>
    </xdr:to>
    <xdr:sp macro="" textlink="">
      <xdr:nvSpPr>
        <xdr:cNvPr id="3" name="テキスト ボックス 2"/>
        <xdr:cNvSpPr txBox="1"/>
      </xdr:nvSpPr>
      <xdr:spPr>
        <a:xfrm>
          <a:off x="8837456" y="1587501"/>
          <a:ext cx="4307044" cy="806324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交付予定額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”は「交付決定通知書」内の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7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「別表 １　経費別助成予定額」をご記入ください</a:t>
          </a:r>
        </a:p>
      </xdr:txBody>
    </xdr:sp>
    <xdr:clientData fPrintsWithSheet="0"/>
  </xdr:twoCellAnchor>
  <xdr:twoCellAnchor editAs="oneCell">
    <xdr:from>
      <xdr:col>11</xdr:col>
      <xdr:colOff>78316</xdr:colOff>
      <xdr:row>0</xdr:row>
      <xdr:rowOff>103717</xdr:rowOff>
    </xdr:from>
    <xdr:to>
      <xdr:col>16</xdr:col>
      <xdr:colOff>222250</xdr:colOff>
      <xdr:row>7</xdr:row>
      <xdr:rowOff>189972</xdr:rowOff>
    </xdr:to>
    <xdr:sp macro="" textlink="">
      <xdr:nvSpPr>
        <xdr:cNvPr id="4" name="四角形吹き出し 3"/>
        <xdr:cNvSpPr>
          <a:spLocks noChangeArrowheads="1"/>
        </xdr:cNvSpPr>
      </xdr:nvSpPr>
      <xdr:spPr bwMode="auto">
        <a:xfrm>
          <a:off x="8847666" y="103717"/>
          <a:ext cx="3287184" cy="1394355"/>
        </a:xfrm>
        <a:prstGeom prst="wedgeRectCallout">
          <a:avLst>
            <a:gd name="adj1" fmla="val -62682"/>
            <a:gd name="adj2" fmla="val 35464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「経費区分別内訳」シートから</a:t>
          </a: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入力してください</a:t>
          </a:r>
          <a:endParaRPr 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11</xdr:col>
      <xdr:colOff>107950</xdr:colOff>
      <xdr:row>14</xdr:row>
      <xdr:rowOff>82550</xdr:rowOff>
    </xdr:from>
    <xdr:to>
      <xdr:col>18</xdr:col>
      <xdr:colOff>28637</xdr:colOff>
      <xdr:row>25</xdr:row>
      <xdr:rowOff>285750</xdr:rowOff>
    </xdr:to>
    <xdr:sp macro="" textlink="">
      <xdr:nvSpPr>
        <xdr:cNvPr id="5" name="テキスト ボックス 4"/>
        <xdr:cNvSpPr txBox="1"/>
      </xdr:nvSpPr>
      <xdr:spPr>
        <a:xfrm>
          <a:off x="9188450" y="4470400"/>
          <a:ext cx="4321237" cy="57912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注意事項</a:t>
          </a: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】H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列”助成予定額”について</a:t>
          </a:r>
          <a:endParaRPr kumimoji="1" lang="en-US" altLang="ja-JP" sz="1400" b="1">
            <a:solidFill>
              <a:sysClr val="windowText" lastClr="00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列の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助成予定額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は、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G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列の”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助成対象経費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”等をもとに自動計算されたものが表示されます。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列の自動計算は、参考値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になりますので、正式には助成事業者ご自身で確認の上、必要に応じて修正いただくよう、お願いいたします。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・変更により、助成対象経費が申請時よりも上がった場合、”助成予定額”について、”変更希望額”が、”交付予定額”よりも高額の表示となる場合があります。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・その場合も、合計額は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交付予定額（「交付決定通知書」に記載の額）が上限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となります。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列の各”交付予定額”は「交付決定通知書」に記載の額と同一であることをご確認ください。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列の各”変更希望額”が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列の各”交付予定額”を上回る場合等、記入額が不明な場合は、公社担当者にご相談下さい。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60263</xdr:colOff>
      <xdr:row>10</xdr:row>
      <xdr:rowOff>455083</xdr:rowOff>
    </xdr:from>
    <xdr:to>
      <xdr:col>17</xdr:col>
      <xdr:colOff>609600</xdr:colOff>
      <xdr:row>12</xdr:row>
      <xdr:rowOff>31136</xdr:rowOff>
    </xdr:to>
    <xdr:sp macro="" textlink="">
      <xdr:nvSpPr>
        <xdr:cNvPr id="2" name="テキスト ボックス 1"/>
        <xdr:cNvSpPr txBox="1"/>
      </xdr:nvSpPr>
      <xdr:spPr>
        <a:xfrm>
          <a:off x="9140763" y="2499783"/>
          <a:ext cx="4321237" cy="807953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変更希望額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”は別シートの「経費区分別内訳」を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入力すると反映されます</a:t>
          </a:r>
        </a:p>
      </xdr:txBody>
    </xdr:sp>
    <xdr:clientData fPrintsWithSheet="0"/>
  </xdr:twoCellAnchor>
  <xdr:twoCellAnchor>
    <xdr:from>
      <xdr:col>11</xdr:col>
      <xdr:colOff>68106</xdr:colOff>
      <xdr:row>9</xdr:row>
      <xdr:rowOff>158751</xdr:rowOff>
    </xdr:from>
    <xdr:to>
      <xdr:col>17</xdr:col>
      <xdr:colOff>603250</xdr:colOff>
      <xdr:row>10</xdr:row>
      <xdr:rowOff>349125</xdr:rowOff>
    </xdr:to>
    <xdr:sp macro="" textlink="">
      <xdr:nvSpPr>
        <xdr:cNvPr id="3" name="テキスト ボックス 2"/>
        <xdr:cNvSpPr txBox="1"/>
      </xdr:nvSpPr>
      <xdr:spPr>
        <a:xfrm>
          <a:off x="9148606" y="1587501"/>
          <a:ext cx="4307044" cy="806324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交付予定額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”は「交付決定通知書」内の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7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「別表 １　経費別助成予定額」をご記入ください</a:t>
          </a:r>
        </a:p>
      </xdr:txBody>
    </xdr:sp>
    <xdr:clientData fPrintsWithSheet="0"/>
  </xdr:twoCellAnchor>
  <xdr:twoCellAnchor editAs="oneCell">
    <xdr:from>
      <xdr:col>11</xdr:col>
      <xdr:colOff>78316</xdr:colOff>
      <xdr:row>0</xdr:row>
      <xdr:rowOff>103717</xdr:rowOff>
    </xdr:from>
    <xdr:to>
      <xdr:col>16</xdr:col>
      <xdr:colOff>222250</xdr:colOff>
      <xdr:row>7</xdr:row>
      <xdr:rowOff>189972</xdr:rowOff>
    </xdr:to>
    <xdr:sp macro="" textlink="">
      <xdr:nvSpPr>
        <xdr:cNvPr id="4" name="四角形吹き出し 3"/>
        <xdr:cNvSpPr>
          <a:spLocks noChangeArrowheads="1"/>
        </xdr:cNvSpPr>
      </xdr:nvSpPr>
      <xdr:spPr bwMode="auto">
        <a:xfrm>
          <a:off x="9158816" y="103717"/>
          <a:ext cx="3287184" cy="1394355"/>
        </a:xfrm>
        <a:prstGeom prst="wedgeRectCallout">
          <a:avLst>
            <a:gd name="adj1" fmla="val -62682"/>
            <a:gd name="adj2" fmla="val 35464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「経費区分別内訳」シートから</a:t>
          </a: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入力してください</a:t>
          </a:r>
          <a:endParaRPr lang="ja-JP" sz="1600" b="1" kern="100">
            <a:solidFill>
              <a:srgbClr val="FF3399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11</xdr:col>
      <xdr:colOff>31750</xdr:colOff>
      <xdr:row>14</xdr:row>
      <xdr:rowOff>247650</xdr:rowOff>
    </xdr:from>
    <xdr:to>
      <xdr:col>17</xdr:col>
      <xdr:colOff>581087</xdr:colOff>
      <xdr:row>25</xdr:row>
      <xdr:rowOff>450850</xdr:rowOff>
    </xdr:to>
    <xdr:sp macro="" textlink="">
      <xdr:nvSpPr>
        <xdr:cNvPr id="5" name="テキスト ボックス 4"/>
        <xdr:cNvSpPr txBox="1"/>
      </xdr:nvSpPr>
      <xdr:spPr>
        <a:xfrm>
          <a:off x="9112250" y="4635500"/>
          <a:ext cx="4321237" cy="57912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【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注意事項</a:t>
          </a: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】H</a:t>
          </a:r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列”助成予定額”について</a:t>
          </a:r>
          <a:endParaRPr kumimoji="1" lang="en-US" altLang="ja-JP" sz="1400" b="1">
            <a:solidFill>
              <a:sysClr val="windowText" lastClr="00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列の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助成予定額</a:t>
          </a:r>
          <a:r>
            <a:rPr kumimoji="1" lang="en-US" altLang="ja-JP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は、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G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列の”</a:t>
          </a:r>
          <a:r>
            <a:rPr kumimoji="1" lang="ja-JP" altLang="en-US" sz="140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助成対象経費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”等をもとに自動計算されたものが表示されます。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列の自動計算は、参考値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になりますので、正式には助成事業者ご自身で確認の上、必要に応じて修正いただくよう、お願いいたします。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・変更により、助成対象経費が申請時よりも上がった場合、”助成予定額”について、”変更希望額”が、”交付予定額”よりも高額の表示となる場合があります。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・その場合も、合計額は</a:t>
          </a:r>
          <a:r>
            <a:rPr kumimoji="1" lang="ja-JP" altLang="en-US" sz="140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交付予定額（「交付決定通知書」に記載の額）が上限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となります。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列の各”交付予定額”は「交付決定通知書」に記載の額と同一であることをご確認ください。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列の各”変更希望額”が</a:t>
          </a:r>
          <a:r>
            <a:rPr kumimoji="1" lang="en-US" altLang="ja-JP" sz="1400">
              <a:latin typeface="游ゴシック" panose="020B0400000000000000" pitchFamily="50" charset="-128"/>
              <a:ea typeface="游ゴシック" panose="020B0400000000000000" pitchFamily="50" charset="-128"/>
            </a:rPr>
            <a:t>H</a:t>
          </a:r>
          <a:r>
            <a:rPr kumimoji="1" lang="ja-JP" altLang="en-US" sz="1400">
              <a:latin typeface="游ゴシック" panose="020B0400000000000000" pitchFamily="50" charset="-128"/>
              <a:ea typeface="游ゴシック" panose="020B0400000000000000" pitchFamily="50" charset="-128"/>
            </a:rPr>
            <a:t>列の各”交付予定額”を上回る場合等、記入額が不明な場合は、公社担当者にご相談下さい。</a:t>
          </a:r>
          <a:endParaRPr kumimoji="1" lang="en-US" altLang="ja-JP" sz="1400"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topLeftCell="A4" zoomScaleNormal="80" zoomScaleSheetLayoutView="100" workbookViewId="0">
      <selection activeCell="E9" sqref="E9"/>
    </sheetView>
  </sheetViews>
  <sheetFormatPr defaultColWidth="1.90625" defaultRowHeight="18" x14ac:dyDescent="0.2"/>
  <cols>
    <col min="1" max="1" width="17.90625" style="48" bestFit="1" customWidth="1"/>
    <col min="2" max="2" width="5.453125" style="53" customWidth="1"/>
    <col min="3" max="3" width="19.08984375" style="48" customWidth="1"/>
    <col min="4" max="4" width="17.26953125" style="48" bestFit="1" customWidth="1"/>
    <col min="5" max="5" width="24.54296875" style="48" customWidth="1"/>
    <col min="6" max="6" width="7.54296875" style="48" customWidth="1"/>
    <col min="7" max="7" width="24.54296875" style="48" customWidth="1"/>
    <col min="8" max="8" width="1.1796875" style="48" customWidth="1"/>
    <col min="9" max="168" width="2.453125" style="48" customWidth="1"/>
    <col min="169" max="16384" width="1.90625" style="48"/>
  </cols>
  <sheetData>
    <row r="1" spans="1:7" s="44" customFormat="1" ht="30" customHeight="1" x14ac:dyDescent="0.2">
      <c r="A1" s="43" t="s">
        <v>26</v>
      </c>
      <c r="B1" s="66"/>
      <c r="C1" s="44" t="s">
        <v>39</v>
      </c>
      <c r="D1" s="43"/>
    </row>
    <row r="2" spans="1:7" s="88" customFormat="1" ht="20" x14ac:dyDescent="0.2">
      <c r="A2" s="86"/>
      <c r="B2" s="87"/>
      <c r="C2" s="88" t="s">
        <v>65</v>
      </c>
      <c r="D2" s="86"/>
    </row>
    <row r="3" spans="1:7" s="44" customFormat="1" ht="20.5" thickBot="1" x14ac:dyDescent="0.25">
      <c r="B3" s="66"/>
      <c r="C3" s="45"/>
      <c r="E3" s="45"/>
      <c r="F3" s="46"/>
      <c r="G3" s="46"/>
    </row>
    <row r="4" spans="1:7" ht="37.5" customHeight="1" x14ac:dyDescent="0.2">
      <c r="A4" s="58" t="s">
        <v>55</v>
      </c>
      <c r="B4" s="67" t="s">
        <v>50</v>
      </c>
      <c r="C4" s="54"/>
      <c r="D4" s="63" t="s">
        <v>56</v>
      </c>
      <c r="E4" s="128"/>
      <c r="F4" s="128"/>
      <c r="G4" s="129"/>
    </row>
    <row r="5" spans="1:7" ht="37.5" customHeight="1" x14ac:dyDescent="0.2">
      <c r="A5" s="59" t="s">
        <v>27</v>
      </c>
      <c r="B5" s="132"/>
      <c r="C5" s="132"/>
      <c r="D5" s="143"/>
      <c r="E5" s="64" t="s">
        <v>28</v>
      </c>
      <c r="F5" s="130"/>
      <c r="G5" s="131"/>
    </row>
    <row r="6" spans="1:7" ht="37.5" customHeight="1" x14ac:dyDescent="0.2">
      <c r="A6" s="59" t="s">
        <v>29</v>
      </c>
      <c r="B6" s="132"/>
      <c r="C6" s="132"/>
      <c r="D6" s="132"/>
      <c r="E6" s="132"/>
      <c r="F6" s="132"/>
      <c r="G6" s="133"/>
    </row>
    <row r="7" spans="1:7" ht="37.5" customHeight="1" x14ac:dyDescent="0.2">
      <c r="A7" s="60" t="s">
        <v>30</v>
      </c>
      <c r="B7" s="132"/>
      <c r="C7" s="132"/>
      <c r="D7" s="143"/>
      <c r="E7" s="65" t="s">
        <v>31</v>
      </c>
      <c r="F7" s="134"/>
      <c r="G7" s="135"/>
    </row>
    <row r="8" spans="1:7" ht="63" customHeight="1" x14ac:dyDescent="0.2">
      <c r="A8" s="61" t="s">
        <v>32</v>
      </c>
      <c r="B8" s="139"/>
      <c r="C8" s="139"/>
      <c r="D8" s="139"/>
      <c r="E8" s="139"/>
      <c r="F8" s="139"/>
      <c r="G8" s="140"/>
    </row>
    <row r="9" spans="1:7" ht="37.5" customHeight="1" x14ac:dyDescent="0.2">
      <c r="A9" s="60" t="s">
        <v>33</v>
      </c>
      <c r="B9" s="141" t="s">
        <v>57</v>
      </c>
      <c r="C9" s="142"/>
      <c r="D9" s="47" t="s">
        <v>34</v>
      </c>
      <c r="E9" s="57" t="s">
        <v>64</v>
      </c>
      <c r="F9" s="49" t="s">
        <v>38</v>
      </c>
      <c r="G9" s="55" t="s">
        <v>57</v>
      </c>
    </row>
    <row r="10" spans="1:7" ht="37.5" customHeight="1" x14ac:dyDescent="0.2">
      <c r="A10" s="60" t="s">
        <v>35</v>
      </c>
      <c r="B10" s="136"/>
      <c r="C10" s="136"/>
      <c r="D10" s="136"/>
      <c r="E10" s="136"/>
      <c r="F10" s="52" t="s">
        <v>9</v>
      </c>
      <c r="G10" s="56"/>
    </row>
    <row r="11" spans="1:7" ht="63" customHeight="1" x14ac:dyDescent="0.2">
      <c r="A11" s="62" t="s">
        <v>36</v>
      </c>
      <c r="B11" s="137"/>
      <c r="C11" s="137"/>
      <c r="D11" s="137"/>
      <c r="E11" s="137"/>
      <c r="F11" s="137"/>
      <c r="G11" s="138"/>
    </row>
    <row r="12" spans="1:7" ht="63" customHeight="1" x14ac:dyDescent="0.2">
      <c r="A12" s="60" t="s">
        <v>37</v>
      </c>
      <c r="B12" s="137"/>
      <c r="C12" s="137"/>
      <c r="D12" s="137"/>
      <c r="E12" s="137"/>
      <c r="F12" s="137"/>
      <c r="G12" s="138"/>
    </row>
    <row r="13" spans="1:7" s="50" customFormat="1" ht="42.5" customHeight="1" thickBot="1" x14ac:dyDescent="0.25">
      <c r="A13" s="125" t="s">
        <v>58</v>
      </c>
      <c r="B13" s="126"/>
      <c r="C13" s="126"/>
      <c r="D13" s="126"/>
      <c r="E13" s="126"/>
      <c r="F13" s="127"/>
      <c r="G13" s="89"/>
    </row>
    <row r="14" spans="1:7" ht="47.25" customHeight="1" thickBot="1" x14ac:dyDescent="0.25">
      <c r="A14" s="51"/>
      <c r="B14" s="51"/>
      <c r="C14" s="51"/>
      <c r="D14" s="51"/>
      <c r="E14" s="51"/>
      <c r="F14" s="52"/>
      <c r="G14" s="52"/>
    </row>
    <row r="15" spans="1:7" ht="37.5" customHeight="1" x14ac:dyDescent="0.2">
      <c r="A15" s="58" t="s">
        <v>55</v>
      </c>
      <c r="B15" s="67" t="s">
        <v>50</v>
      </c>
      <c r="C15" s="54"/>
      <c r="D15" s="63" t="s">
        <v>56</v>
      </c>
      <c r="E15" s="128"/>
      <c r="F15" s="128"/>
      <c r="G15" s="129"/>
    </row>
    <row r="16" spans="1:7" ht="37.5" customHeight="1" x14ac:dyDescent="0.2">
      <c r="A16" s="59" t="s">
        <v>27</v>
      </c>
      <c r="B16" s="132"/>
      <c r="C16" s="132"/>
      <c r="D16" s="143"/>
      <c r="E16" s="64" t="s">
        <v>28</v>
      </c>
      <c r="F16" s="130"/>
      <c r="G16" s="131"/>
    </row>
    <row r="17" spans="1:7" ht="37.5" customHeight="1" x14ac:dyDescent="0.2">
      <c r="A17" s="59" t="s">
        <v>29</v>
      </c>
      <c r="B17" s="132"/>
      <c r="C17" s="132"/>
      <c r="D17" s="132"/>
      <c r="E17" s="132"/>
      <c r="F17" s="132"/>
      <c r="G17" s="133"/>
    </row>
    <row r="18" spans="1:7" ht="37.5" customHeight="1" x14ac:dyDescent="0.2">
      <c r="A18" s="60" t="s">
        <v>30</v>
      </c>
      <c r="B18" s="132"/>
      <c r="C18" s="132"/>
      <c r="D18" s="143"/>
      <c r="E18" s="65" t="s">
        <v>31</v>
      </c>
      <c r="F18" s="134"/>
      <c r="G18" s="135"/>
    </row>
    <row r="19" spans="1:7" ht="63" customHeight="1" x14ac:dyDescent="0.2">
      <c r="A19" s="61" t="s">
        <v>32</v>
      </c>
      <c r="B19" s="139"/>
      <c r="C19" s="139"/>
      <c r="D19" s="139"/>
      <c r="E19" s="139"/>
      <c r="F19" s="139"/>
      <c r="G19" s="140"/>
    </row>
    <row r="20" spans="1:7" ht="37.5" customHeight="1" x14ac:dyDescent="0.2">
      <c r="A20" s="60" t="s">
        <v>33</v>
      </c>
      <c r="B20" s="141" t="s">
        <v>57</v>
      </c>
      <c r="C20" s="142"/>
      <c r="D20" s="47" t="s">
        <v>34</v>
      </c>
      <c r="E20" s="57" t="s">
        <v>64</v>
      </c>
      <c r="F20" s="49" t="s">
        <v>38</v>
      </c>
      <c r="G20" s="55" t="s">
        <v>57</v>
      </c>
    </row>
    <row r="21" spans="1:7" ht="37.5" customHeight="1" x14ac:dyDescent="0.2">
      <c r="A21" s="60" t="s">
        <v>35</v>
      </c>
      <c r="B21" s="136"/>
      <c r="C21" s="136"/>
      <c r="D21" s="136"/>
      <c r="E21" s="136"/>
      <c r="F21" s="52" t="s">
        <v>9</v>
      </c>
      <c r="G21" s="56"/>
    </row>
    <row r="22" spans="1:7" ht="63" customHeight="1" x14ac:dyDescent="0.2">
      <c r="A22" s="62" t="s">
        <v>36</v>
      </c>
      <c r="B22" s="137"/>
      <c r="C22" s="137"/>
      <c r="D22" s="137"/>
      <c r="E22" s="137"/>
      <c r="F22" s="137"/>
      <c r="G22" s="138"/>
    </row>
    <row r="23" spans="1:7" ht="63" customHeight="1" x14ac:dyDescent="0.2">
      <c r="A23" s="60" t="s">
        <v>37</v>
      </c>
      <c r="B23" s="137"/>
      <c r="C23" s="137"/>
      <c r="D23" s="137"/>
      <c r="E23" s="137"/>
      <c r="F23" s="137"/>
      <c r="G23" s="138"/>
    </row>
    <row r="24" spans="1:7" s="50" customFormat="1" ht="42.5" customHeight="1" thickBot="1" x14ac:dyDescent="0.25">
      <c r="A24" s="125" t="s">
        <v>58</v>
      </c>
      <c r="B24" s="126"/>
      <c r="C24" s="126"/>
      <c r="D24" s="126"/>
      <c r="E24" s="126"/>
      <c r="F24" s="127"/>
      <c r="G24" s="89"/>
    </row>
  </sheetData>
  <mergeCells count="24">
    <mergeCell ref="B7:D7"/>
    <mergeCell ref="B5:D5"/>
    <mergeCell ref="F16:G16"/>
    <mergeCell ref="B10:E10"/>
    <mergeCell ref="B11:G11"/>
    <mergeCell ref="B12:G12"/>
    <mergeCell ref="B8:G8"/>
    <mergeCell ref="B9:C9"/>
    <mergeCell ref="A24:F24"/>
    <mergeCell ref="A13:F13"/>
    <mergeCell ref="E4:G4"/>
    <mergeCell ref="F5:G5"/>
    <mergeCell ref="B6:G6"/>
    <mergeCell ref="F7:G7"/>
    <mergeCell ref="B21:E21"/>
    <mergeCell ref="B22:G22"/>
    <mergeCell ref="B23:G23"/>
    <mergeCell ref="B19:G19"/>
    <mergeCell ref="B20:C20"/>
    <mergeCell ref="B17:G17"/>
    <mergeCell ref="B18:D18"/>
    <mergeCell ref="F18:G18"/>
    <mergeCell ref="E15:G15"/>
    <mergeCell ref="B16:D16"/>
  </mergeCells>
  <phoneticPr fontId="2"/>
  <dataValidations xWindow="760" yWindow="1253" count="3">
    <dataValidation allowBlank="1" showInputMessage="1" showErrorMessage="1" promptTitle="番号を記入してください" prompt="別シートの経費区分別明細の番号と対応させて記入してください_x000a_" sqref="B4 C3 E3 B15"/>
    <dataValidation imeMode="halfAlpha" allowBlank="1" showInputMessage="1" showErrorMessage="1" sqref="F5 F16"/>
    <dataValidation type="list" allowBlank="1" showInputMessage="1" showErrorMessage="1" sqref="G13 G24">
      <formula1>"関連あり,関連なし"</formula1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view="pageBreakPreview" topLeftCell="A19" zoomScale="85" zoomScaleNormal="75" zoomScaleSheetLayoutView="85" workbookViewId="0">
      <selection activeCell="I17" sqref="I17"/>
    </sheetView>
  </sheetViews>
  <sheetFormatPr defaultColWidth="9" defaultRowHeight="18" x14ac:dyDescent="0.55000000000000004"/>
  <cols>
    <col min="1" max="1" width="0.7265625" style="2" customWidth="1"/>
    <col min="2" max="3" width="5" style="2" customWidth="1"/>
    <col min="4" max="4" width="9.36328125" style="2" customWidth="1"/>
    <col min="5" max="5" width="25.08984375" style="2" customWidth="1"/>
    <col min="6" max="6" width="15.453125" style="32" customWidth="1"/>
    <col min="7" max="7" width="8.7265625" style="32" customWidth="1"/>
    <col min="8" max="8" width="27.08984375" style="32" customWidth="1"/>
    <col min="9" max="9" width="26.26953125" style="32" customWidth="1"/>
    <col min="10" max="10" width="1.1796875" style="2" customWidth="1"/>
    <col min="11" max="11" width="9" style="2" customWidth="1"/>
    <col min="12" max="16384" width="9" style="2"/>
  </cols>
  <sheetData>
    <row r="1" spans="1:10" ht="16.5" customHeight="1" x14ac:dyDescent="0.55000000000000004">
      <c r="A1" s="79" t="s">
        <v>12</v>
      </c>
      <c r="B1" s="79"/>
      <c r="C1" s="79"/>
      <c r="D1" s="79"/>
      <c r="E1" s="79"/>
      <c r="F1" s="39"/>
    </row>
    <row r="2" spans="1:10" ht="12.5" customHeight="1" x14ac:dyDescent="0.55000000000000004">
      <c r="C2" s="3"/>
      <c r="D2" s="3"/>
      <c r="E2" s="3"/>
      <c r="F2" s="33"/>
      <c r="G2" s="33"/>
      <c r="H2" s="33"/>
      <c r="I2" s="33"/>
      <c r="J2" s="3"/>
    </row>
    <row r="3" spans="1:10" ht="26.5" x14ac:dyDescent="0.65">
      <c r="B3" s="83" t="s">
        <v>66</v>
      </c>
      <c r="C3" s="80"/>
      <c r="D3" s="80"/>
      <c r="E3" s="80"/>
      <c r="G3" s="34"/>
      <c r="H3" s="34"/>
      <c r="I3" s="34"/>
      <c r="J3" s="80"/>
    </row>
    <row r="4" spans="1:10" ht="12.5" customHeight="1" x14ac:dyDescent="0.65">
      <c r="B4" s="83"/>
      <c r="C4" s="80"/>
      <c r="D4" s="80"/>
      <c r="E4" s="80"/>
      <c r="G4" s="34"/>
      <c r="H4" s="34"/>
      <c r="I4" s="34"/>
      <c r="J4" s="80"/>
    </row>
    <row r="5" spans="1:10" s="90" customFormat="1" ht="25" customHeight="1" x14ac:dyDescent="0.55000000000000004">
      <c r="D5" s="91" t="s">
        <v>83</v>
      </c>
      <c r="E5" s="92"/>
      <c r="F5" s="93"/>
      <c r="G5" s="94"/>
      <c r="H5" s="94"/>
      <c r="I5" s="94"/>
      <c r="J5" s="95"/>
    </row>
    <row r="6" spans="1:10" s="90" customFormat="1" ht="25" customHeight="1" x14ac:dyDescent="0.55000000000000004">
      <c r="D6" s="91" t="s">
        <v>67</v>
      </c>
      <c r="F6" s="93"/>
      <c r="G6" s="94"/>
      <c r="H6" s="94"/>
      <c r="I6" s="94"/>
    </row>
    <row r="7" spans="1:10" ht="12.5" customHeight="1" x14ac:dyDescent="0.55000000000000004">
      <c r="G7" s="34"/>
      <c r="H7" s="34"/>
      <c r="I7" s="34"/>
    </row>
    <row r="8" spans="1:10" ht="27" thickBot="1" x14ac:dyDescent="0.6">
      <c r="B8" s="5" t="s">
        <v>25</v>
      </c>
      <c r="C8" s="6"/>
      <c r="D8" s="6"/>
      <c r="E8" s="6"/>
      <c r="F8" s="37"/>
      <c r="G8" s="40"/>
      <c r="H8" s="37"/>
      <c r="I8" s="35" t="s">
        <v>0</v>
      </c>
      <c r="J8" s="6"/>
    </row>
    <row r="9" spans="1:10" s="4" customFormat="1" ht="45" x14ac:dyDescent="0.65">
      <c r="B9" s="156"/>
      <c r="C9" s="157"/>
      <c r="D9" s="12" t="s">
        <v>40</v>
      </c>
      <c r="E9" s="16" t="s">
        <v>15</v>
      </c>
      <c r="F9" s="38" t="s">
        <v>54</v>
      </c>
      <c r="G9" s="38" t="s">
        <v>16</v>
      </c>
      <c r="H9" s="38" t="s">
        <v>19</v>
      </c>
      <c r="I9" s="36" t="s">
        <v>52</v>
      </c>
      <c r="J9" s="8"/>
    </row>
    <row r="10" spans="1:10" ht="40" customHeight="1" x14ac:dyDescent="0.55000000000000004">
      <c r="B10" s="158" t="s">
        <v>59</v>
      </c>
      <c r="C10" s="159"/>
      <c r="D10" s="18" t="s">
        <v>41</v>
      </c>
      <c r="E10" s="19"/>
      <c r="F10" s="13"/>
      <c r="G10" s="20"/>
      <c r="H10" s="69">
        <f>F10*G10</f>
        <v>0</v>
      </c>
      <c r="I10" s="70">
        <f>H10*1.1</f>
        <v>0</v>
      </c>
      <c r="J10" s="9"/>
    </row>
    <row r="11" spans="1:10" ht="40" customHeight="1" x14ac:dyDescent="0.55000000000000004">
      <c r="B11" s="158"/>
      <c r="C11" s="159"/>
      <c r="D11" s="18" t="s">
        <v>42</v>
      </c>
      <c r="E11" s="19"/>
      <c r="F11" s="13"/>
      <c r="G11" s="20"/>
      <c r="H11" s="69">
        <f>F11*G11</f>
        <v>0</v>
      </c>
      <c r="I11" s="70">
        <f>H11*1.1</f>
        <v>0</v>
      </c>
      <c r="J11" s="9"/>
    </row>
    <row r="12" spans="1:10" ht="40" customHeight="1" x14ac:dyDescent="0.55000000000000004">
      <c r="B12" s="158"/>
      <c r="C12" s="159"/>
      <c r="D12" s="18" t="s">
        <v>43</v>
      </c>
      <c r="E12" s="19"/>
      <c r="F12" s="13"/>
      <c r="G12" s="20"/>
      <c r="H12" s="69">
        <f>F12*G12</f>
        <v>0</v>
      </c>
      <c r="I12" s="70">
        <f>H12*1.1</f>
        <v>0</v>
      </c>
      <c r="J12" s="9"/>
    </row>
    <row r="13" spans="1:10" ht="40" customHeight="1" thickBot="1" x14ac:dyDescent="0.6">
      <c r="B13" s="160"/>
      <c r="C13" s="161"/>
      <c r="D13" s="155" t="s">
        <v>17</v>
      </c>
      <c r="E13" s="155"/>
      <c r="F13" s="155"/>
      <c r="G13" s="155"/>
      <c r="H13" s="71">
        <f>SUM(H10:H12)</f>
        <v>0</v>
      </c>
      <c r="I13" s="72">
        <f>SUM(I10:I12)</f>
        <v>0</v>
      </c>
      <c r="J13" s="9"/>
    </row>
    <row r="14" spans="1:10" ht="40" customHeight="1" x14ac:dyDescent="0.55000000000000004">
      <c r="B14" s="162" t="s">
        <v>60</v>
      </c>
      <c r="C14" s="163"/>
      <c r="D14" s="16" t="s">
        <v>44</v>
      </c>
      <c r="E14" s="25"/>
      <c r="F14" s="26"/>
      <c r="G14" s="41"/>
      <c r="H14" s="73">
        <f>F14*G14</f>
        <v>0</v>
      </c>
      <c r="I14" s="74">
        <f>H14*1.1</f>
        <v>0</v>
      </c>
      <c r="J14" s="9"/>
    </row>
    <row r="15" spans="1:10" ht="40" customHeight="1" x14ac:dyDescent="0.55000000000000004">
      <c r="B15" s="158"/>
      <c r="C15" s="159"/>
      <c r="D15" s="18" t="s">
        <v>45</v>
      </c>
      <c r="E15" s="19"/>
      <c r="F15" s="13"/>
      <c r="G15" s="20"/>
      <c r="H15" s="69">
        <f>F15*G15</f>
        <v>0</v>
      </c>
      <c r="I15" s="70">
        <f>H15*1.1</f>
        <v>0</v>
      </c>
      <c r="J15" s="9"/>
    </row>
    <row r="16" spans="1:10" ht="40" customHeight="1" x14ac:dyDescent="0.55000000000000004">
      <c r="B16" s="158"/>
      <c r="C16" s="159"/>
      <c r="D16" s="18" t="s">
        <v>46</v>
      </c>
      <c r="E16" s="19"/>
      <c r="F16" s="13"/>
      <c r="G16" s="20"/>
      <c r="H16" s="69">
        <f>F16*G16</f>
        <v>0</v>
      </c>
      <c r="I16" s="70">
        <f>H16*1.1</f>
        <v>0</v>
      </c>
      <c r="J16" s="9"/>
    </row>
    <row r="17" spans="2:15" ht="40" customHeight="1" thickBot="1" x14ac:dyDescent="0.6">
      <c r="B17" s="164"/>
      <c r="C17" s="165"/>
      <c r="D17" s="166" t="s">
        <v>17</v>
      </c>
      <c r="E17" s="166"/>
      <c r="F17" s="166"/>
      <c r="G17" s="166"/>
      <c r="H17" s="75">
        <f>SUM(H14:H16)</f>
        <v>0</v>
      </c>
      <c r="I17" s="76">
        <f>SUM(I14:I16)</f>
        <v>0</v>
      </c>
      <c r="J17" s="9"/>
    </row>
    <row r="18" spans="2:15" ht="40" customHeight="1" x14ac:dyDescent="0.55000000000000004">
      <c r="B18" s="149" t="s">
        <v>14</v>
      </c>
      <c r="C18" s="150"/>
      <c r="D18" s="21" t="s">
        <v>47</v>
      </c>
      <c r="E18" s="22"/>
      <c r="F18" s="23"/>
      <c r="G18" s="24"/>
      <c r="H18" s="77">
        <f>F18*G18</f>
        <v>0</v>
      </c>
      <c r="I18" s="78">
        <f>H18*1.1</f>
        <v>0</v>
      </c>
      <c r="J18" s="9"/>
    </row>
    <row r="19" spans="2:15" ht="40" customHeight="1" x14ac:dyDescent="0.55000000000000004">
      <c r="B19" s="151"/>
      <c r="C19" s="152"/>
      <c r="D19" s="18" t="s">
        <v>48</v>
      </c>
      <c r="E19" s="19"/>
      <c r="F19" s="13"/>
      <c r="G19" s="20"/>
      <c r="H19" s="69">
        <f>F19*G19</f>
        <v>0</v>
      </c>
      <c r="I19" s="70">
        <f>H19*1.1</f>
        <v>0</v>
      </c>
      <c r="J19" s="9"/>
    </row>
    <row r="20" spans="2:15" ht="40" customHeight="1" x14ac:dyDescent="0.55000000000000004">
      <c r="B20" s="151"/>
      <c r="C20" s="152"/>
      <c r="D20" s="18" t="s">
        <v>49</v>
      </c>
      <c r="E20" s="19"/>
      <c r="F20" s="13"/>
      <c r="G20" s="20"/>
      <c r="H20" s="69">
        <f>F20*G20</f>
        <v>0</v>
      </c>
      <c r="I20" s="70">
        <f>H20*1.1</f>
        <v>0</v>
      </c>
    </row>
    <row r="21" spans="2:15" ht="40" customHeight="1" thickBot="1" x14ac:dyDescent="0.6">
      <c r="B21" s="153"/>
      <c r="C21" s="154"/>
      <c r="D21" s="155" t="s">
        <v>17</v>
      </c>
      <c r="E21" s="155"/>
      <c r="F21" s="155"/>
      <c r="G21" s="155"/>
      <c r="H21" s="71">
        <f>SUM(H18:H20)</f>
        <v>0</v>
      </c>
      <c r="I21" s="72">
        <f>SUM(I18:I20)</f>
        <v>0</v>
      </c>
      <c r="K21" s="10"/>
    </row>
    <row r="22" spans="2:15" ht="40" customHeight="1" thickBot="1" x14ac:dyDescent="0.6">
      <c r="B22" s="147" t="s">
        <v>80</v>
      </c>
      <c r="C22" s="148"/>
      <c r="D22" s="148"/>
      <c r="E22" s="148"/>
      <c r="F22" s="148"/>
      <c r="G22" s="148"/>
      <c r="H22" s="96">
        <f>H13+H17+H21</f>
        <v>0</v>
      </c>
      <c r="I22" s="97">
        <f>I13+I17+I21</f>
        <v>0</v>
      </c>
      <c r="N22" s="9"/>
      <c r="O22" s="9"/>
    </row>
    <row r="23" spans="2:15" ht="22.5" x14ac:dyDescent="0.55000000000000004">
      <c r="B23" s="98"/>
      <c r="C23" s="98"/>
      <c r="D23" s="99"/>
      <c r="E23" s="99"/>
      <c r="F23" s="124" t="s">
        <v>84</v>
      </c>
      <c r="G23" s="100"/>
      <c r="I23" s="101"/>
    </row>
    <row r="24" spans="2:15" ht="27" thickBot="1" x14ac:dyDescent="0.6">
      <c r="B24" s="102" t="s">
        <v>63</v>
      </c>
      <c r="C24" s="90"/>
      <c r="D24" s="90"/>
      <c r="E24" s="90"/>
      <c r="F24" s="93"/>
      <c r="G24" s="93"/>
      <c r="H24" s="103"/>
      <c r="I24" s="103"/>
    </row>
    <row r="25" spans="2:15" ht="45" x14ac:dyDescent="0.55000000000000004">
      <c r="B25" s="171"/>
      <c r="C25" s="172"/>
      <c r="D25" s="172"/>
      <c r="E25" s="172"/>
      <c r="F25" s="104" t="s">
        <v>61</v>
      </c>
      <c r="G25" s="105" t="s">
        <v>22</v>
      </c>
      <c r="H25" s="106" t="s">
        <v>19</v>
      </c>
      <c r="I25" s="107" t="s">
        <v>52</v>
      </c>
    </row>
    <row r="26" spans="2:15" ht="40" customHeight="1" x14ac:dyDescent="0.55000000000000004">
      <c r="B26" s="169" t="s">
        <v>20</v>
      </c>
      <c r="C26" s="170"/>
      <c r="D26" s="170"/>
      <c r="E26" s="170"/>
      <c r="F26" s="108"/>
      <c r="G26" s="109"/>
      <c r="H26" s="110">
        <f>F26*G26</f>
        <v>0</v>
      </c>
      <c r="I26" s="111">
        <f>H26*1.1</f>
        <v>0</v>
      </c>
    </row>
    <row r="27" spans="2:15" s="4" customFormat="1" ht="40" customHeight="1" x14ac:dyDescent="0.65">
      <c r="B27" s="169" t="s">
        <v>21</v>
      </c>
      <c r="C27" s="170"/>
      <c r="D27" s="170"/>
      <c r="E27" s="170"/>
      <c r="F27" s="112"/>
      <c r="G27" s="113"/>
      <c r="H27" s="114">
        <f>F27*G27</f>
        <v>0</v>
      </c>
      <c r="I27" s="115">
        <f>H27*1.1</f>
        <v>0</v>
      </c>
    </row>
    <row r="28" spans="2:15" s="4" customFormat="1" ht="40" customHeight="1" thickBot="1" x14ac:dyDescent="0.7">
      <c r="B28" s="167" t="s">
        <v>62</v>
      </c>
      <c r="C28" s="168"/>
      <c r="D28" s="168"/>
      <c r="E28" s="168"/>
      <c r="F28" s="112"/>
      <c r="G28" s="113"/>
      <c r="H28" s="116">
        <f>F28*G28</f>
        <v>0</v>
      </c>
      <c r="I28" s="117">
        <f>H28*1.1</f>
        <v>0</v>
      </c>
    </row>
    <row r="29" spans="2:15" ht="40" customHeight="1" thickBot="1" x14ac:dyDescent="0.6">
      <c r="B29" s="144" t="s">
        <v>81</v>
      </c>
      <c r="C29" s="145"/>
      <c r="D29" s="145"/>
      <c r="E29" s="145"/>
      <c r="F29" s="145"/>
      <c r="G29" s="146"/>
      <c r="H29" s="96">
        <f>SUM(H26:H28)</f>
        <v>0</v>
      </c>
      <c r="I29" s="97">
        <f>SUM(I26:I28)</f>
        <v>0</v>
      </c>
      <c r="N29" s="9"/>
      <c r="O29" s="9"/>
    </row>
    <row r="30" spans="2:15" ht="14" customHeight="1" x14ac:dyDescent="0.55000000000000004"/>
    <row r="32" spans="2:15" x14ac:dyDescent="0.55000000000000004">
      <c r="G32" s="35" t="s">
        <v>82</v>
      </c>
      <c r="H32" s="32">
        <f>H22+H29</f>
        <v>0</v>
      </c>
      <c r="I32" s="32">
        <f>I22+I29</f>
        <v>0</v>
      </c>
    </row>
  </sheetData>
  <mergeCells count="13">
    <mergeCell ref="B29:G29"/>
    <mergeCell ref="B22:G22"/>
    <mergeCell ref="B18:C21"/>
    <mergeCell ref="D21:G21"/>
    <mergeCell ref="B9:C9"/>
    <mergeCell ref="B10:C13"/>
    <mergeCell ref="D13:G13"/>
    <mergeCell ref="B14:C17"/>
    <mergeCell ref="D17:G17"/>
    <mergeCell ref="B28:E28"/>
    <mergeCell ref="B27:E27"/>
    <mergeCell ref="B25:E25"/>
    <mergeCell ref="B26:E26"/>
  </mergeCells>
  <phoneticPr fontId="2"/>
  <printOptions horizontalCentered="1" verticalCentered="1"/>
  <pageMargins left="0.7" right="0.7" top="0.75" bottom="0.75" header="0.3" footer="0.3"/>
  <pageSetup paperSize="9" scale="7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31"/>
  <sheetViews>
    <sheetView tabSelected="1" view="pageBreakPreview" topLeftCell="D13" zoomScaleNormal="75" zoomScaleSheetLayoutView="100" workbookViewId="0">
      <selection activeCell="H25" sqref="H25"/>
    </sheetView>
  </sheetViews>
  <sheetFormatPr defaultColWidth="9" defaultRowHeight="18" x14ac:dyDescent="0.55000000000000004"/>
  <cols>
    <col min="1" max="1" width="2.08984375" style="2" customWidth="1"/>
    <col min="2" max="2" width="5.6328125" style="2" customWidth="1"/>
    <col min="3" max="3" width="4.36328125" style="2" customWidth="1"/>
    <col min="4" max="4" width="20.90625" style="2" customWidth="1"/>
    <col min="5" max="5" width="5.453125" style="2" customWidth="1"/>
    <col min="6" max="8" width="18.6328125" style="32" customWidth="1"/>
    <col min="9" max="9" width="24.81640625" style="2" bestFit="1" customWidth="1"/>
    <col min="10" max="10" width="1.81640625" style="2" customWidth="1"/>
    <col min="11" max="11" width="9" style="2" customWidth="1"/>
    <col min="12" max="16384" width="9" style="2"/>
  </cols>
  <sheetData>
    <row r="1" spans="1:10" ht="16.5" customHeight="1" x14ac:dyDescent="0.55000000000000004">
      <c r="A1" s="1" t="s">
        <v>12</v>
      </c>
      <c r="B1" s="118"/>
      <c r="C1" s="118"/>
      <c r="D1" s="118"/>
      <c r="E1" s="118"/>
      <c r="F1" s="93"/>
      <c r="G1" s="93"/>
      <c r="H1" s="93"/>
      <c r="I1" s="90"/>
    </row>
    <row r="2" spans="1:10" ht="16.5" customHeight="1" x14ac:dyDescent="0.55000000000000004">
      <c r="A2" s="84"/>
      <c r="B2" s="118"/>
      <c r="C2" s="118"/>
      <c r="D2" s="118"/>
      <c r="E2" s="118"/>
      <c r="F2" s="93"/>
      <c r="G2" s="93"/>
      <c r="H2" s="93"/>
      <c r="I2" s="119" t="s">
        <v>68</v>
      </c>
    </row>
    <row r="3" spans="1:10" ht="16.5" customHeight="1" x14ac:dyDescent="0.55000000000000004">
      <c r="A3" s="84"/>
      <c r="B3" s="118"/>
      <c r="C3" s="118"/>
      <c r="D3" s="118"/>
      <c r="E3" s="118"/>
      <c r="F3" s="93"/>
      <c r="G3" s="93"/>
      <c r="H3" s="93"/>
      <c r="I3" s="93"/>
      <c r="J3" s="32"/>
    </row>
    <row r="4" spans="1:10" ht="9.75" customHeight="1" x14ac:dyDescent="0.55000000000000004">
      <c r="B4" s="90"/>
      <c r="C4" s="120"/>
      <c r="D4" s="120"/>
      <c r="E4" s="120"/>
      <c r="F4" s="121"/>
      <c r="G4" s="121"/>
      <c r="H4" s="121"/>
      <c r="I4" s="120"/>
      <c r="J4" s="3"/>
    </row>
    <row r="5" spans="1:10" ht="16.5" customHeight="1" x14ac:dyDescent="0.55000000000000004">
      <c r="B5" s="90"/>
      <c r="C5" s="178" t="s">
        <v>6</v>
      </c>
      <c r="D5" s="178"/>
      <c r="E5" s="178"/>
      <c r="F5" s="178"/>
      <c r="G5" s="178"/>
      <c r="H5" s="178"/>
      <c r="I5" s="178"/>
      <c r="J5" s="17"/>
    </row>
    <row r="6" spans="1:10" ht="11" customHeight="1" x14ac:dyDescent="0.55000000000000004">
      <c r="B6" s="90"/>
      <c r="C6" s="122"/>
      <c r="D6" s="122"/>
      <c r="E6" s="122"/>
      <c r="F6" s="94"/>
      <c r="G6" s="94"/>
      <c r="H6" s="94"/>
      <c r="I6" s="122"/>
      <c r="J6" s="17"/>
    </row>
    <row r="7" spans="1:10" ht="16.5" customHeight="1" x14ac:dyDescent="0.55000000000000004">
      <c r="B7" s="90"/>
      <c r="C7" s="90"/>
      <c r="D7" s="90"/>
      <c r="E7" s="90"/>
      <c r="F7" s="93"/>
      <c r="G7" s="93"/>
      <c r="H7" s="93"/>
      <c r="I7" s="123" t="s">
        <v>0</v>
      </c>
      <c r="J7" s="7"/>
    </row>
    <row r="8" spans="1:10" ht="19.5" customHeight="1" x14ac:dyDescent="0.55000000000000004">
      <c r="B8" s="179" t="s">
        <v>1</v>
      </c>
      <c r="C8" s="179"/>
      <c r="D8" s="179"/>
      <c r="E8" s="179"/>
      <c r="F8" s="180" t="s">
        <v>8</v>
      </c>
      <c r="G8" s="181" t="s">
        <v>2</v>
      </c>
      <c r="H8" s="181" t="s">
        <v>53</v>
      </c>
      <c r="I8" s="179" t="s">
        <v>3</v>
      </c>
      <c r="J8" s="27"/>
    </row>
    <row r="9" spans="1:10" ht="23.25" customHeight="1" x14ac:dyDescent="0.55000000000000004">
      <c r="B9" s="179"/>
      <c r="C9" s="179"/>
      <c r="D9" s="179"/>
      <c r="E9" s="179"/>
      <c r="F9" s="180"/>
      <c r="G9" s="181"/>
      <c r="H9" s="181"/>
      <c r="I9" s="179"/>
      <c r="J9" s="27"/>
    </row>
    <row r="10" spans="1:10" ht="40" customHeight="1" x14ac:dyDescent="0.65">
      <c r="B10" s="173" t="s">
        <v>24</v>
      </c>
      <c r="C10" s="183" t="s">
        <v>13</v>
      </c>
      <c r="D10" s="183"/>
      <c r="E10" s="31" t="s">
        <v>10</v>
      </c>
      <c r="F10" s="68"/>
      <c r="G10" s="68"/>
      <c r="H10" s="177"/>
      <c r="I10" s="184"/>
      <c r="J10" s="28"/>
    </row>
    <row r="11" spans="1:10" ht="40" customHeight="1" x14ac:dyDescent="0.65">
      <c r="B11" s="174"/>
      <c r="C11" s="183"/>
      <c r="D11" s="183"/>
      <c r="E11" s="81" t="s">
        <v>11</v>
      </c>
      <c r="F11" s="82">
        <f>経費区分別内訳!I13</f>
        <v>0</v>
      </c>
      <c r="G11" s="82">
        <f>経費区分別内訳!H13</f>
        <v>0</v>
      </c>
      <c r="H11" s="177"/>
      <c r="I11" s="185"/>
      <c r="J11" s="28"/>
    </row>
    <row r="12" spans="1:10" ht="40" customHeight="1" x14ac:dyDescent="0.65">
      <c r="B12" s="174"/>
      <c r="C12" s="170" t="s">
        <v>18</v>
      </c>
      <c r="D12" s="179"/>
      <c r="E12" s="31" t="s">
        <v>10</v>
      </c>
      <c r="F12" s="68"/>
      <c r="G12" s="68"/>
      <c r="H12" s="177"/>
      <c r="I12" s="184"/>
      <c r="J12" s="28"/>
    </row>
    <row r="13" spans="1:10" ht="40" customHeight="1" x14ac:dyDescent="0.65">
      <c r="B13" s="174"/>
      <c r="C13" s="179"/>
      <c r="D13" s="179"/>
      <c r="E13" s="81" t="s">
        <v>11</v>
      </c>
      <c r="F13" s="82">
        <f>経費区分別内訳!I17</f>
        <v>0</v>
      </c>
      <c r="G13" s="82">
        <f>経費区分別内訳!H17</f>
        <v>0</v>
      </c>
      <c r="H13" s="177"/>
      <c r="I13" s="185"/>
      <c r="J13" s="28"/>
    </row>
    <row r="14" spans="1:10" ht="40" customHeight="1" x14ac:dyDescent="0.65">
      <c r="B14" s="174"/>
      <c r="C14" s="170" t="s">
        <v>14</v>
      </c>
      <c r="D14" s="179"/>
      <c r="E14" s="31" t="s">
        <v>10</v>
      </c>
      <c r="F14" s="68"/>
      <c r="G14" s="68"/>
      <c r="H14" s="177"/>
      <c r="I14" s="186" t="s">
        <v>75</v>
      </c>
      <c r="J14" s="28"/>
    </row>
    <row r="15" spans="1:10" ht="40" customHeight="1" x14ac:dyDescent="0.65">
      <c r="B15" s="174"/>
      <c r="C15" s="179"/>
      <c r="D15" s="179"/>
      <c r="E15" s="81" t="s">
        <v>11</v>
      </c>
      <c r="F15" s="82">
        <f>経費区分別内訳!I21</f>
        <v>0</v>
      </c>
      <c r="G15" s="82">
        <f>MIN(経費区分別内訳!H21,1500000)</f>
        <v>0</v>
      </c>
      <c r="H15" s="177"/>
      <c r="I15" s="187"/>
      <c r="J15" s="28"/>
    </row>
    <row r="16" spans="1:10" ht="40" customHeight="1" x14ac:dyDescent="0.65">
      <c r="B16" s="175"/>
      <c r="C16" s="182" t="s">
        <v>51</v>
      </c>
      <c r="D16" s="183"/>
      <c r="E16" s="31" t="s">
        <v>10</v>
      </c>
      <c r="F16" s="68">
        <f>F10+F12+F14</f>
        <v>0</v>
      </c>
      <c r="G16" s="68">
        <f>G10+G12+G14</f>
        <v>0</v>
      </c>
      <c r="H16" s="68">
        <f>MIN(ROUNDDOWN(G16*3/4,-3),4000000)</f>
        <v>0</v>
      </c>
      <c r="I16" s="188" t="s">
        <v>69</v>
      </c>
      <c r="J16" s="29"/>
    </row>
    <row r="17" spans="2:10" ht="40" customHeight="1" x14ac:dyDescent="0.65">
      <c r="B17" s="176"/>
      <c r="C17" s="182"/>
      <c r="D17" s="183"/>
      <c r="E17" s="81" t="s">
        <v>11</v>
      </c>
      <c r="F17" s="82">
        <f>F11+F13+F15</f>
        <v>0</v>
      </c>
      <c r="G17" s="82">
        <f>G11+G13+G15</f>
        <v>0</v>
      </c>
      <c r="H17" s="82">
        <f>MIN(ROUNDDOWN(G17*3/4,-3),4000000)</f>
        <v>0</v>
      </c>
      <c r="I17" s="189"/>
      <c r="J17" s="30"/>
    </row>
    <row r="18" spans="2:10" ht="40" customHeight="1" x14ac:dyDescent="0.65">
      <c r="B18" s="173" t="s">
        <v>23</v>
      </c>
      <c r="C18" s="170" t="s">
        <v>20</v>
      </c>
      <c r="D18" s="170"/>
      <c r="E18" s="31" t="s">
        <v>10</v>
      </c>
      <c r="F18" s="68"/>
      <c r="G18" s="68"/>
      <c r="H18" s="68">
        <f>MIN(ROUNDDOWN(G18*3/4,-3),1800000)</f>
        <v>0</v>
      </c>
      <c r="I18" s="188" t="s">
        <v>70</v>
      </c>
      <c r="J18" s="29"/>
    </row>
    <row r="19" spans="2:10" ht="40" customHeight="1" x14ac:dyDescent="0.65">
      <c r="B19" s="174"/>
      <c r="C19" s="170"/>
      <c r="D19" s="170"/>
      <c r="E19" s="81" t="s">
        <v>11</v>
      </c>
      <c r="F19" s="82">
        <f>経費区分別内訳!I26</f>
        <v>0</v>
      </c>
      <c r="G19" s="82">
        <f>経費区分別内訳!H26</f>
        <v>0</v>
      </c>
      <c r="H19" s="82">
        <f>ROUNDDOWN(MIN(経費区分別内訳!F26*3/4,150000)*経費区分別内訳!G26,-3)</f>
        <v>0</v>
      </c>
      <c r="I19" s="189"/>
      <c r="J19" s="30"/>
    </row>
    <row r="20" spans="2:10" ht="40" customHeight="1" x14ac:dyDescent="0.65">
      <c r="B20" s="174"/>
      <c r="C20" s="170" t="s">
        <v>21</v>
      </c>
      <c r="D20" s="170"/>
      <c r="E20" s="31" t="s">
        <v>10</v>
      </c>
      <c r="F20" s="68"/>
      <c r="G20" s="68"/>
      <c r="H20" s="68">
        <f>MIN(ROUNDDOWN(G20*3/4,-3),1440000)</f>
        <v>0</v>
      </c>
      <c r="I20" s="188" t="s">
        <v>71</v>
      </c>
      <c r="J20" s="29"/>
    </row>
    <row r="21" spans="2:10" ht="40" customHeight="1" x14ac:dyDescent="0.65">
      <c r="B21" s="174"/>
      <c r="C21" s="170"/>
      <c r="D21" s="170"/>
      <c r="E21" s="81" t="s">
        <v>11</v>
      </c>
      <c r="F21" s="82">
        <f>経費区分別内訳!I27</f>
        <v>0</v>
      </c>
      <c r="G21" s="82">
        <f>経費区分別内訳!H27</f>
        <v>0</v>
      </c>
      <c r="H21" s="82">
        <f>ROUNDDOWN(MIN(経費区分別内訳!F27*3/4,120000)*経費区分別内訳!G27,-3)</f>
        <v>0</v>
      </c>
      <c r="I21" s="189"/>
      <c r="J21" s="30"/>
    </row>
    <row r="22" spans="2:10" ht="40" customHeight="1" x14ac:dyDescent="0.65">
      <c r="B22" s="174"/>
      <c r="C22" s="170" t="s">
        <v>62</v>
      </c>
      <c r="D22" s="170"/>
      <c r="E22" s="31" t="s">
        <v>10</v>
      </c>
      <c r="F22" s="68"/>
      <c r="G22" s="68"/>
      <c r="H22" s="68">
        <f>MIN(ROUNDDOWN(G22*3/4,-3),1200000)</f>
        <v>0</v>
      </c>
      <c r="I22" s="188" t="s">
        <v>72</v>
      </c>
      <c r="J22" s="29"/>
    </row>
    <row r="23" spans="2:10" ht="40" customHeight="1" x14ac:dyDescent="0.65">
      <c r="B23" s="174"/>
      <c r="C23" s="170"/>
      <c r="D23" s="170"/>
      <c r="E23" s="81" t="s">
        <v>11</v>
      </c>
      <c r="F23" s="82">
        <f>経費区分別内訳!I28</f>
        <v>0</v>
      </c>
      <c r="G23" s="82">
        <f>経費区分別内訳!H28</f>
        <v>0</v>
      </c>
      <c r="H23" s="82">
        <f>ROUNDDOWN(MIN(経費区分別内訳!F28*3/4,100000)*経費区分別内訳!G28,-3)</f>
        <v>0</v>
      </c>
      <c r="I23" s="189"/>
      <c r="J23" s="30"/>
    </row>
    <row r="24" spans="2:10" ht="40" customHeight="1" x14ac:dyDescent="0.65">
      <c r="B24" s="175"/>
      <c r="C24" s="182" t="s">
        <v>51</v>
      </c>
      <c r="D24" s="183"/>
      <c r="E24" s="31" t="s">
        <v>10</v>
      </c>
      <c r="F24" s="68">
        <f t="shared" ref="F24:G25" si="0">F18+F20+F22</f>
        <v>0</v>
      </c>
      <c r="G24" s="68">
        <f t="shared" si="0"/>
        <v>0</v>
      </c>
      <c r="H24" s="68">
        <f>H18+H20+H22</f>
        <v>0</v>
      </c>
      <c r="I24" s="188"/>
      <c r="J24" s="30"/>
    </row>
    <row r="25" spans="2:10" ht="40" customHeight="1" x14ac:dyDescent="0.65">
      <c r="B25" s="176"/>
      <c r="C25" s="182"/>
      <c r="D25" s="183"/>
      <c r="E25" s="81" t="s">
        <v>11</v>
      </c>
      <c r="F25" s="82">
        <f>F19+F21+F23</f>
        <v>0</v>
      </c>
      <c r="G25" s="82">
        <f t="shared" si="0"/>
        <v>0</v>
      </c>
      <c r="H25" s="82">
        <f>H19+H21+H23</f>
        <v>0</v>
      </c>
      <c r="I25" s="189"/>
      <c r="J25" s="30"/>
    </row>
    <row r="26" spans="2:10" ht="40" customHeight="1" x14ac:dyDescent="0.65">
      <c r="B26" s="183" t="s">
        <v>4</v>
      </c>
      <c r="C26" s="183"/>
      <c r="D26" s="183"/>
      <c r="E26" s="31" t="s">
        <v>10</v>
      </c>
      <c r="F26" s="68">
        <f>F16+F24</f>
        <v>0</v>
      </c>
      <c r="G26" s="68">
        <f>G16+G24</f>
        <v>0</v>
      </c>
      <c r="H26" s="68">
        <f>H16+H24</f>
        <v>0</v>
      </c>
      <c r="I26" s="188"/>
      <c r="J26" s="28"/>
    </row>
    <row r="27" spans="2:10" ht="40" customHeight="1" x14ac:dyDescent="0.65">
      <c r="B27" s="183"/>
      <c r="C27" s="183"/>
      <c r="D27" s="183"/>
      <c r="E27" s="81" t="s">
        <v>11</v>
      </c>
      <c r="F27" s="82">
        <f>F17+F25</f>
        <v>0</v>
      </c>
      <c r="G27" s="82">
        <f t="shared" ref="G27" si="1">G17+G25</f>
        <v>0</v>
      </c>
      <c r="H27" s="82">
        <f>IF((H17+H25)&gt;H26, H26, (H17+H25))</f>
        <v>0</v>
      </c>
      <c r="I27" s="189"/>
      <c r="J27" s="28"/>
    </row>
    <row r="28" spans="2:10" ht="11" customHeight="1" x14ac:dyDescent="0.55000000000000004"/>
    <row r="29" spans="2:10" s="4" customFormat="1" ht="22.5" x14ac:dyDescent="0.65">
      <c r="C29" s="14">
        <v>1</v>
      </c>
      <c r="D29" s="8" t="s">
        <v>5</v>
      </c>
      <c r="E29" s="8"/>
      <c r="F29" s="11"/>
      <c r="G29" s="11"/>
      <c r="H29" s="42"/>
    </row>
    <row r="30" spans="2:10" s="4" customFormat="1" ht="22.5" x14ac:dyDescent="0.65">
      <c r="C30" s="15">
        <v>2</v>
      </c>
      <c r="D30" s="4" t="s">
        <v>7</v>
      </c>
      <c r="F30" s="42"/>
      <c r="G30" s="42"/>
      <c r="H30" s="42"/>
    </row>
    <row r="31" spans="2:10" s="4" customFormat="1" ht="22.5" x14ac:dyDescent="0.65">
      <c r="C31" s="15"/>
      <c r="F31" s="42"/>
      <c r="G31" s="42"/>
      <c r="H31" s="42"/>
    </row>
  </sheetData>
  <mergeCells count="27">
    <mergeCell ref="B26:D27"/>
    <mergeCell ref="C18:D19"/>
    <mergeCell ref="C22:D23"/>
    <mergeCell ref="I26:I27"/>
    <mergeCell ref="I18:I19"/>
    <mergeCell ref="I22:I23"/>
    <mergeCell ref="I20:I21"/>
    <mergeCell ref="C20:D21"/>
    <mergeCell ref="C24:D25"/>
    <mergeCell ref="I24:I25"/>
    <mergeCell ref="B18:B25"/>
    <mergeCell ref="B10:B17"/>
    <mergeCell ref="H10:H15"/>
    <mergeCell ref="C5:I5"/>
    <mergeCell ref="B8:E9"/>
    <mergeCell ref="F8:F9"/>
    <mergeCell ref="G8:G9"/>
    <mergeCell ref="H8:H9"/>
    <mergeCell ref="I8:I9"/>
    <mergeCell ref="C12:D13"/>
    <mergeCell ref="C14:D15"/>
    <mergeCell ref="C16:D17"/>
    <mergeCell ref="I10:I11"/>
    <mergeCell ref="I12:I13"/>
    <mergeCell ref="I14:I15"/>
    <mergeCell ref="I16:I17"/>
    <mergeCell ref="C10:D11"/>
  </mergeCells>
  <phoneticPr fontId="2"/>
  <conditionalFormatting sqref="G10:G27">
    <cfRule type="cellIs" dxfId="3" priority="2" operator="greaterThan">
      <formula>F10</formula>
    </cfRule>
  </conditionalFormatting>
  <conditionalFormatting sqref="G11">
    <cfRule type="cellIs" dxfId="2" priority="1" operator="greaterThan">
      <formula>$F$11</formula>
    </cfRule>
  </conditionalFormatting>
  <printOptions horizontalCentered="1" verticalCentered="1"/>
  <pageMargins left="0.7" right="0.7" top="0.75" bottom="0.75" header="0.3" footer="0.3"/>
  <pageSetup paperSize="9"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1"/>
  <sheetViews>
    <sheetView view="pageBreakPreview" topLeftCell="A14" zoomScaleNormal="75" zoomScaleSheetLayoutView="100" workbookViewId="0">
      <selection activeCell="H27" sqref="H27"/>
    </sheetView>
  </sheetViews>
  <sheetFormatPr defaultColWidth="9" defaultRowHeight="18" x14ac:dyDescent="0.55000000000000004"/>
  <cols>
    <col min="1" max="1" width="2.08984375" style="2" customWidth="1"/>
    <col min="2" max="2" width="5.6328125" style="2" customWidth="1"/>
    <col min="3" max="3" width="4.36328125" style="2" customWidth="1"/>
    <col min="4" max="4" width="20.90625" style="2" customWidth="1"/>
    <col min="5" max="5" width="5.453125" style="2" customWidth="1"/>
    <col min="6" max="8" width="18.6328125" style="32" customWidth="1"/>
    <col min="9" max="9" width="24.81640625" style="2" bestFit="1" customWidth="1"/>
    <col min="10" max="10" width="1.81640625" style="2" customWidth="1"/>
    <col min="11" max="11" width="9" style="2" customWidth="1"/>
    <col min="12" max="16384" width="9" style="2"/>
  </cols>
  <sheetData>
    <row r="1" spans="1:10" ht="16.5" customHeight="1" x14ac:dyDescent="0.55000000000000004">
      <c r="A1" s="84" t="s">
        <v>12</v>
      </c>
      <c r="B1" s="84"/>
      <c r="C1" s="84"/>
      <c r="D1" s="84"/>
      <c r="E1" s="84"/>
    </row>
    <row r="2" spans="1:10" ht="16.5" customHeight="1" x14ac:dyDescent="0.55000000000000004">
      <c r="A2" s="84"/>
      <c r="B2" s="118"/>
      <c r="C2" s="118"/>
      <c r="D2" s="118"/>
      <c r="E2" s="118"/>
      <c r="F2" s="93"/>
      <c r="G2" s="93"/>
      <c r="H2" s="93"/>
      <c r="I2" s="119" t="s">
        <v>73</v>
      </c>
    </row>
    <row r="3" spans="1:10" ht="16.5" customHeight="1" x14ac:dyDescent="0.55000000000000004">
      <c r="A3" s="84"/>
      <c r="B3" s="118"/>
      <c r="C3" s="118"/>
      <c r="D3" s="118"/>
      <c r="E3" s="118"/>
      <c r="F3" s="93"/>
      <c r="G3" s="93"/>
      <c r="H3" s="93"/>
      <c r="I3" s="93"/>
      <c r="J3" s="32"/>
    </row>
    <row r="4" spans="1:10" ht="9.75" customHeight="1" x14ac:dyDescent="0.55000000000000004">
      <c r="B4" s="90"/>
      <c r="C4" s="120"/>
      <c r="D4" s="120"/>
      <c r="E4" s="120"/>
      <c r="F4" s="121"/>
      <c r="G4" s="121"/>
      <c r="H4" s="121"/>
      <c r="I4" s="120"/>
      <c r="J4" s="3"/>
    </row>
    <row r="5" spans="1:10" ht="16.5" customHeight="1" x14ac:dyDescent="0.55000000000000004">
      <c r="B5" s="90"/>
      <c r="C5" s="178" t="s">
        <v>6</v>
      </c>
      <c r="D5" s="178"/>
      <c r="E5" s="178"/>
      <c r="F5" s="178"/>
      <c r="G5" s="178"/>
      <c r="H5" s="178"/>
      <c r="I5" s="178"/>
      <c r="J5" s="85"/>
    </row>
    <row r="6" spans="1:10" ht="11" customHeight="1" x14ac:dyDescent="0.55000000000000004">
      <c r="B6" s="90"/>
      <c r="C6" s="122"/>
      <c r="D6" s="122"/>
      <c r="E6" s="122"/>
      <c r="F6" s="94"/>
      <c r="G6" s="94"/>
      <c r="H6" s="94"/>
      <c r="I6" s="122"/>
      <c r="J6" s="85"/>
    </row>
    <row r="7" spans="1:10" ht="16.5" customHeight="1" x14ac:dyDescent="0.55000000000000004">
      <c r="B7" s="90"/>
      <c r="C7" s="90"/>
      <c r="D7" s="90"/>
      <c r="E7" s="90"/>
      <c r="F7" s="93"/>
      <c r="G7" s="93"/>
      <c r="H7" s="93"/>
      <c r="I7" s="123" t="s">
        <v>0</v>
      </c>
      <c r="J7" s="7"/>
    </row>
    <row r="8" spans="1:10" ht="19.5" customHeight="1" x14ac:dyDescent="0.55000000000000004">
      <c r="B8" s="179" t="s">
        <v>1</v>
      </c>
      <c r="C8" s="179"/>
      <c r="D8" s="179"/>
      <c r="E8" s="179"/>
      <c r="F8" s="180" t="s">
        <v>8</v>
      </c>
      <c r="G8" s="181" t="s">
        <v>2</v>
      </c>
      <c r="H8" s="181" t="s">
        <v>53</v>
      </c>
      <c r="I8" s="179" t="s">
        <v>3</v>
      </c>
      <c r="J8" s="27"/>
    </row>
    <row r="9" spans="1:10" ht="23.25" customHeight="1" x14ac:dyDescent="0.55000000000000004">
      <c r="B9" s="179"/>
      <c r="C9" s="179"/>
      <c r="D9" s="179"/>
      <c r="E9" s="179"/>
      <c r="F9" s="180"/>
      <c r="G9" s="181"/>
      <c r="H9" s="181"/>
      <c r="I9" s="179"/>
      <c r="J9" s="27"/>
    </row>
    <row r="10" spans="1:10" ht="40" customHeight="1" x14ac:dyDescent="0.65">
      <c r="B10" s="173" t="s">
        <v>24</v>
      </c>
      <c r="C10" s="183" t="s">
        <v>13</v>
      </c>
      <c r="D10" s="183"/>
      <c r="E10" s="31" t="s">
        <v>10</v>
      </c>
      <c r="F10" s="68"/>
      <c r="G10" s="68"/>
      <c r="H10" s="177"/>
      <c r="I10" s="184"/>
      <c r="J10" s="28"/>
    </row>
    <row r="11" spans="1:10" ht="40" customHeight="1" x14ac:dyDescent="0.65">
      <c r="B11" s="174"/>
      <c r="C11" s="183"/>
      <c r="D11" s="183"/>
      <c r="E11" s="81" t="s">
        <v>11</v>
      </c>
      <c r="F11" s="82">
        <f>経費区分別内訳!I13</f>
        <v>0</v>
      </c>
      <c r="G11" s="82">
        <f>経費区分別内訳!H13</f>
        <v>0</v>
      </c>
      <c r="H11" s="177"/>
      <c r="I11" s="185"/>
      <c r="J11" s="28"/>
    </row>
    <row r="12" spans="1:10" ht="40" customHeight="1" x14ac:dyDescent="0.65">
      <c r="B12" s="174"/>
      <c r="C12" s="170" t="s">
        <v>18</v>
      </c>
      <c r="D12" s="179"/>
      <c r="E12" s="31" t="s">
        <v>10</v>
      </c>
      <c r="F12" s="68"/>
      <c r="G12" s="68"/>
      <c r="H12" s="177"/>
      <c r="I12" s="184"/>
      <c r="J12" s="28"/>
    </row>
    <row r="13" spans="1:10" ht="40" customHeight="1" x14ac:dyDescent="0.65">
      <c r="B13" s="174"/>
      <c r="C13" s="179"/>
      <c r="D13" s="179"/>
      <c r="E13" s="81" t="s">
        <v>11</v>
      </c>
      <c r="F13" s="82">
        <f>経費区分別内訳!I17</f>
        <v>0</v>
      </c>
      <c r="G13" s="82">
        <f>経費区分別内訳!H17</f>
        <v>0</v>
      </c>
      <c r="H13" s="177"/>
      <c r="I13" s="185"/>
      <c r="J13" s="28"/>
    </row>
    <row r="14" spans="1:10" ht="40" customHeight="1" x14ac:dyDescent="0.65">
      <c r="B14" s="174"/>
      <c r="C14" s="170" t="s">
        <v>14</v>
      </c>
      <c r="D14" s="179"/>
      <c r="E14" s="31" t="s">
        <v>10</v>
      </c>
      <c r="F14" s="68"/>
      <c r="G14" s="68"/>
      <c r="H14" s="177"/>
      <c r="I14" s="186" t="s">
        <v>74</v>
      </c>
      <c r="J14" s="28"/>
    </row>
    <row r="15" spans="1:10" ht="40" customHeight="1" x14ac:dyDescent="0.65">
      <c r="B15" s="174"/>
      <c r="C15" s="179"/>
      <c r="D15" s="179"/>
      <c r="E15" s="81" t="s">
        <v>11</v>
      </c>
      <c r="F15" s="82">
        <f>経費区分別内訳!I21</f>
        <v>0</v>
      </c>
      <c r="G15" s="82">
        <f>MIN(経費区分別内訳!H21,1000000)</f>
        <v>0</v>
      </c>
      <c r="H15" s="177"/>
      <c r="I15" s="187"/>
      <c r="J15" s="28"/>
    </row>
    <row r="16" spans="1:10" ht="40" customHeight="1" x14ac:dyDescent="0.65">
      <c r="B16" s="175"/>
      <c r="C16" s="182" t="s">
        <v>51</v>
      </c>
      <c r="D16" s="183"/>
      <c r="E16" s="31" t="s">
        <v>10</v>
      </c>
      <c r="F16" s="68">
        <f>F10+F12+F14</f>
        <v>0</v>
      </c>
      <c r="G16" s="68">
        <f>G10+G12+G14</f>
        <v>0</v>
      </c>
      <c r="H16" s="68">
        <f>MIN(ROUNDDOWN(G16*2/3,-3),2500000)</f>
        <v>0</v>
      </c>
      <c r="I16" s="188" t="s">
        <v>76</v>
      </c>
      <c r="J16" s="29"/>
    </row>
    <row r="17" spans="2:10" ht="40" customHeight="1" x14ac:dyDescent="0.65">
      <c r="B17" s="176"/>
      <c r="C17" s="182"/>
      <c r="D17" s="183"/>
      <c r="E17" s="81" t="s">
        <v>11</v>
      </c>
      <c r="F17" s="82">
        <f>F11+F13+F15</f>
        <v>0</v>
      </c>
      <c r="G17" s="82">
        <f>G11+G13+G15</f>
        <v>0</v>
      </c>
      <c r="H17" s="82">
        <f>MIN(ROUNDDOWN(G17*2/3,-3),2500000)</f>
        <v>0</v>
      </c>
      <c r="I17" s="189"/>
      <c r="J17" s="30"/>
    </row>
    <row r="18" spans="2:10" ht="40" customHeight="1" x14ac:dyDescent="0.65">
      <c r="B18" s="173" t="s">
        <v>23</v>
      </c>
      <c r="C18" s="170" t="s">
        <v>20</v>
      </c>
      <c r="D18" s="170"/>
      <c r="E18" s="31" t="s">
        <v>10</v>
      </c>
      <c r="F18" s="68"/>
      <c r="G18" s="68"/>
      <c r="H18" s="68">
        <f>MIN(ROUNDDOWN(G18*2/3,-3),1800000)</f>
        <v>0</v>
      </c>
      <c r="I18" s="188" t="s">
        <v>77</v>
      </c>
      <c r="J18" s="29"/>
    </row>
    <row r="19" spans="2:10" ht="40" customHeight="1" x14ac:dyDescent="0.65">
      <c r="B19" s="174"/>
      <c r="C19" s="170"/>
      <c r="D19" s="170"/>
      <c r="E19" s="81" t="s">
        <v>11</v>
      </c>
      <c r="F19" s="82">
        <f>経費区分別内訳!I26</f>
        <v>0</v>
      </c>
      <c r="G19" s="82">
        <f>経費区分別内訳!H26</f>
        <v>0</v>
      </c>
      <c r="H19" s="82">
        <f>ROUNDDOWN(MIN(経費区分別内訳!F26*2/3,150000)*経費区分別内訳!G26,-3)</f>
        <v>0</v>
      </c>
      <c r="I19" s="189"/>
      <c r="J19" s="30"/>
    </row>
    <row r="20" spans="2:10" ht="40" customHeight="1" x14ac:dyDescent="0.65">
      <c r="B20" s="174"/>
      <c r="C20" s="170" t="s">
        <v>21</v>
      </c>
      <c r="D20" s="170"/>
      <c r="E20" s="31" t="s">
        <v>10</v>
      </c>
      <c r="F20" s="68"/>
      <c r="G20" s="68"/>
      <c r="H20" s="68">
        <f>MIN(ROUNDDOWN(G20*2/3,-3),1440000)</f>
        <v>0</v>
      </c>
      <c r="I20" s="188" t="s">
        <v>78</v>
      </c>
      <c r="J20" s="29"/>
    </row>
    <row r="21" spans="2:10" ht="40" customHeight="1" x14ac:dyDescent="0.65">
      <c r="B21" s="174"/>
      <c r="C21" s="170"/>
      <c r="D21" s="170"/>
      <c r="E21" s="81" t="s">
        <v>11</v>
      </c>
      <c r="F21" s="82">
        <f>経費区分別内訳!I27</f>
        <v>0</v>
      </c>
      <c r="G21" s="82">
        <f>経費区分別内訳!H27</f>
        <v>0</v>
      </c>
      <c r="H21" s="82">
        <f>ROUNDDOWN(MIN(経費区分別内訳!F27*2/3,120000)*経費区分別内訳!G27,-3)</f>
        <v>0</v>
      </c>
      <c r="I21" s="189"/>
      <c r="J21" s="30"/>
    </row>
    <row r="22" spans="2:10" ht="40" customHeight="1" x14ac:dyDescent="0.65">
      <c r="B22" s="174"/>
      <c r="C22" s="170" t="s">
        <v>62</v>
      </c>
      <c r="D22" s="170"/>
      <c r="E22" s="31" t="s">
        <v>10</v>
      </c>
      <c r="F22" s="68"/>
      <c r="G22" s="68"/>
      <c r="H22" s="68">
        <f>MIN(ROUNDDOWN(G22*2/3,-3),1200000)</f>
        <v>0</v>
      </c>
      <c r="I22" s="188" t="s">
        <v>79</v>
      </c>
      <c r="J22" s="29"/>
    </row>
    <row r="23" spans="2:10" ht="40" customHeight="1" x14ac:dyDescent="0.65">
      <c r="B23" s="174"/>
      <c r="C23" s="170"/>
      <c r="D23" s="170"/>
      <c r="E23" s="81" t="s">
        <v>11</v>
      </c>
      <c r="F23" s="82">
        <f>経費区分別内訳!I28</f>
        <v>0</v>
      </c>
      <c r="G23" s="82">
        <f>経費区分別内訳!H28</f>
        <v>0</v>
      </c>
      <c r="H23" s="82">
        <f>ROUNDDOWN(MIN(経費区分別内訳!F28*2/3,100000)*経費区分別内訳!G28,-3)</f>
        <v>0</v>
      </c>
      <c r="I23" s="189"/>
      <c r="J23" s="30"/>
    </row>
    <row r="24" spans="2:10" ht="40" customHeight="1" x14ac:dyDescent="0.65">
      <c r="B24" s="175"/>
      <c r="C24" s="182" t="s">
        <v>51</v>
      </c>
      <c r="D24" s="183"/>
      <c r="E24" s="31" t="s">
        <v>10</v>
      </c>
      <c r="F24" s="68">
        <f t="shared" ref="F24:H25" si="0">F18+F20+F22</f>
        <v>0</v>
      </c>
      <c r="G24" s="68">
        <f t="shared" si="0"/>
        <v>0</v>
      </c>
      <c r="H24" s="68">
        <f>H18+H20+H22</f>
        <v>0</v>
      </c>
      <c r="I24" s="188"/>
      <c r="J24" s="30"/>
    </row>
    <row r="25" spans="2:10" ht="40" customHeight="1" x14ac:dyDescent="0.65">
      <c r="B25" s="176"/>
      <c r="C25" s="182"/>
      <c r="D25" s="183"/>
      <c r="E25" s="81" t="s">
        <v>11</v>
      </c>
      <c r="F25" s="82">
        <f t="shared" si="0"/>
        <v>0</v>
      </c>
      <c r="G25" s="82">
        <f t="shared" si="0"/>
        <v>0</v>
      </c>
      <c r="H25" s="82">
        <f>H19+H21+H23</f>
        <v>0</v>
      </c>
      <c r="I25" s="189"/>
      <c r="J25" s="30"/>
    </row>
    <row r="26" spans="2:10" ht="40" customHeight="1" x14ac:dyDescent="0.65">
      <c r="B26" s="183" t="s">
        <v>4</v>
      </c>
      <c r="C26" s="183"/>
      <c r="D26" s="183"/>
      <c r="E26" s="31" t="s">
        <v>10</v>
      </c>
      <c r="F26" s="68">
        <f>F16+F24</f>
        <v>0</v>
      </c>
      <c r="G26" s="68">
        <f t="shared" ref="G26" si="1">G16+G24</f>
        <v>0</v>
      </c>
      <c r="H26" s="68">
        <f>H16+H24</f>
        <v>0</v>
      </c>
      <c r="I26" s="188"/>
      <c r="J26" s="28"/>
    </row>
    <row r="27" spans="2:10" ht="40" customHeight="1" x14ac:dyDescent="0.65">
      <c r="B27" s="183"/>
      <c r="C27" s="183"/>
      <c r="D27" s="183"/>
      <c r="E27" s="81" t="s">
        <v>11</v>
      </c>
      <c r="F27" s="82">
        <f>F17+F25</f>
        <v>0</v>
      </c>
      <c r="G27" s="82">
        <f t="shared" ref="G27" si="2">G17+G25</f>
        <v>0</v>
      </c>
      <c r="H27" s="82">
        <f>IF((H17+H25)&gt;H26, H26, (H17+H25))</f>
        <v>0</v>
      </c>
      <c r="I27" s="189"/>
      <c r="J27" s="28"/>
    </row>
    <row r="28" spans="2:10" ht="11" customHeight="1" x14ac:dyDescent="0.55000000000000004"/>
    <row r="29" spans="2:10" s="4" customFormat="1" ht="22.5" x14ac:dyDescent="0.65">
      <c r="C29" s="14">
        <v>1</v>
      </c>
      <c r="D29" s="8" t="s">
        <v>5</v>
      </c>
      <c r="E29" s="8"/>
      <c r="F29" s="11"/>
      <c r="G29" s="11"/>
      <c r="H29" s="42"/>
    </row>
    <row r="30" spans="2:10" s="4" customFormat="1" ht="22.5" x14ac:dyDescent="0.65">
      <c r="C30" s="15">
        <v>2</v>
      </c>
      <c r="D30" s="4" t="s">
        <v>7</v>
      </c>
      <c r="F30" s="42"/>
      <c r="G30" s="42"/>
      <c r="H30" s="42"/>
    </row>
    <row r="31" spans="2:10" s="4" customFormat="1" ht="22.5" x14ac:dyDescent="0.65">
      <c r="C31" s="15"/>
      <c r="F31" s="42"/>
      <c r="G31" s="42"/>
      <c r="H31" s="42"/>
    </row>
  </sheetData>
  <mergeCells count="27">
    <mergeCell ref="B26:D27"/>
    <mergeCell ref="I26:I27"/>
    <mergeCell ref="C18:D19"/>
    <mergeCell ref="I18:I19"/>
    <mergeCell ref="C20:D21"/>
    <mergeCell ref="I20:I21"/>
    <mergeCell ref="C22:D23"/>
    <mergeCell ref="I22:I23"/>
    <mergeCell ref="C24:D25"/>
    <mergeCell ref="I24:I25"/>
    <mergeCell ref="B18:B25"/>
    <mergeCell ref="B10:B17"/>
    <mergeCell ref="C10:D11"/>
    <mergeCell ref="H10:H15"/>
    <mergeCell ref="I10:I11"/>
    <mergeCell ref="C12:D13"/>
    <mergeCell ref="I12:I13"/>
    <mergeCell ref="C14:D15"/>
    <mergeCell ref="I14:I15"/>
    <mergeCell ref="C16:D17"/>
    <mergeCell ref="I16:I17"/>
    <mergeCell ref="C5:I5"/>
    <mergeCell ref="B8:E9"/>
    <mergeCell ref="F8:F9"/>
    <mergeCell ref="G8:G9"/>
    <mergeCell ref="H8:H9"/>
    <mergeCell ref="I8:I9"/>
  </mergeCells>
  <phoneticPr fontId="2"/>
  <conditionalFormatting sqref="G12">
    <cfRule type="cellIs" dxfId="1" priority="2" operator="greaterThan">
      <formula>F12</formula>
    </cfRule>
  </conditionalFormatting>
  <conditionalFormatting sqref="G10:G27">
    <cfRule type="cellIs" dxfId="0" priority="1" operator="greaterThan">
      <formula>F10</formula>
    </cfRule>
  </conditionalFormatting>
  <printOptions horizontalCentered="1" verticalCentered="1"/>
  <pageMargins left="0.7" right="0.7" top="0.75" bottom="0.75" header="0.3" footer="0.3"/>
  <pageSetup paperSize="9"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工事計画書</vt:lpstr>
      <vt:lpstr>経費区分別内訳</vt:lpstr>
      <vt:lpstr>助成事業変更内容【若女】</vt:lpstr>
      <vt:lpstr>助成事業変更内容【商店街】</vt:lpstr>
      <vt:lpstr>経費区分別内訳!Print_Area</vt:lpstr>
      <vt:lpstr>工事計画書!Print_Area</vt:lpstr>
      <vt:lpstr>助成事業変更内容【若女】!Print_Area</vt:lpstr>
      <vt:lpstr>助成事業変更内容【商店街】!Print_Area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2024-08-09T07:26:23Z</dcterms:modified>
</cp:coreProperties>
</file>